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280a\Desktop\"/>
    </mc:Choice>
  </mc:AlternateContent>
  <bookViews>
    <workbookView xWindow="1590" yWindow="0" windowWidth="18900" windowHeight="7740"/>
  </bookViews>
  <sheets>
    <sheet name="Data" sheetId="1" r:id="rId1"/>
    <sheet name="No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2" i="1" l="1"/>
  <c r="AH42" i="1"/>
  <c r="AM55" i="1"/>
  <c r="AM43" i="1"/>
  <c r="AM39" i="1"/>
  <c r="AM29" i="1"/>
  <c r="AM17" i="1"/>
  <c r="AM37" i="1"/>
  <c r="AM11" i="1"/>
  <c r="AE63" i="1"/>
  <c r="AE59" i="1"/>
  <c r="AE55" i="1"/>
  <c r="AE51" i="1"/>
  <c r="AE47" i="1"/>
  <c r="AE43" i="1"/>
  <c r="AE39" i="1"/>
  <c r="AE35" i="1"/>
  <c r="AE31" i="1"/>
  <c r="AE27" i="1"/>
  <c r="AE23" i="1"/>
  <c r="AE19" i="1"/>
  <c r="AE15" i="1"/>
  <c r="AE7" i="1"/>
  <c r="AK66" i="1"/>
  <c r="AJ66" i="1"/>
  <c r="AK65" i="1"/>
  <c r="AK64" i="1"/>
  <c r="AK63" i="1"/>
  <c r="AK62" i="1"/>
  <c r="AK60" i="1"/>
  <c r="AK59" i="1"/>
  <c r="AK58" i="1"/>
  <c r="AK57" i="1"/>
  <c r="AK56" i="1"/>
  <c r="AK53" i="1"/>
  <c r="AK51" i="1"/>
  <c r="AK50" i="1"/>
  <c r="AM50" i="1" s="1"/>
  <c r="AK49" i="1"/>
  <c r="AK47" i="1"/>
  <c r="AK44" i="1"/>
  <c r="AK42" i="1"/>
  <c r="AK38" i="1"/>
  <c r="AK37" i="1"/>
  <c r="AK36" i="1"/>
  <c r="AK34" i="1"/>
  <c r="AJ34" i="1"/>
  <c r="AK31" i="1"/>
  <c r="AK29" i="1"/>
  <c r="AK27" i="1"/>
  <c r="AK26" i="1"/>
  <c r="AK25" i="1"/>
  <c r="AK23" i="1"/>
  <c r="AK22" i="1"/>
  <c r="AK21" i="1"/>
  <c r="AM21" i="1" s="1"/>
  <c r="AK20" i="1"/>
  <c r="AK17" i="1"/>
  <c r="AK15" i="1"/>
  <c r="AK12" i="1"/>
  <c r="AM12" i="1" s="1"/>
  <c r="AK10" i="1"/>
  <c r="AK6" i="1"/>
  <c r="AK5" i="1"/>
  <c r="AK61" i="1"/>
  <c r="AK55" i="1"/>
  <c r="AK54" i="1"/>
  <c r="AK52" i="1"/>
  <c r="AK48" i="1"/>
  <c r="AK46" i="1"/>
  <c r="AK45" i="1"/>
  <c r="AK43" i="1"/>
  <c r="AK41" i="1"/>
  <c r="AK40" i="1"/>
  <c r="AK39" i="1"/>
  <c r="AK35" i="1"/>
  <c r="AK33" i="1"/>
  <c r="AM33" i="1" s="1"/>
  <c r="AK32" i="1"/>
  <c r="AK30" i="1"/>
  <c r="AK28" i="1"/>
  <c r="AK24" i="1"/>
  <c r="AK19" i="1"/>
  <c r="AK18" i="1"/>
  <c r="AK16" i="1"/>
  <c r="AK14" i="1"/>
  <c r="AK13" i="1"/>
  <c r="AK11" i="1"/>
  <c r="AK9" i="1"/>
  <c r="AK8" i="1"/>
  <c r="AK7" i="1"/>
  <c r="AI66" i="1"/>
  <c r="AI64" i="1"/>
  <c r="AM64" i="1" s="1"/>
  <c r="AI63" i="1"/>
  <c r="AI62" i="1"/>
  <c r="AI61" i="1"/>
  <c r="AI59" i="1"/>
  <c r="AI58" i="1"/>
  <c r="AI57" i="1"/>
  <c r="AI56" i="1"/>
  <c r="AI55" i="1"/>
  <c r="AI54" i="1"/>
  <c r="AI53" i="1"/>
  <c r="AI52" i="1"/>
  <c r="AI48" i="1"/>
  <c r="AI46" i="1"/>
  <c r="AI45" i="1"/>
  <c r="AI44" i="1"/>
  <c r="AI43" i="1"/>
  <c r="AI41" i="1"/>
  <c r="AI40" i="1"/>
  <c r="AI38" i="1"/>
  <c r="AI37" i="1"/>
  <c r="AI36" i="1"/>
  <c r="AI33" i="1"/>
  <c r="AI32" i="1"/>
  <c r="AI28" i="1"/>
  <c r="AM28" i="1" s="1"/>
  <c r="AI25" i="1"/>
  <c r="AM25" i="1" s="1"/>
  <c r="AI23" i="1"/>
  <c r="AI22" i="1"/>
  <c r="AI21" i="1"/>
  <c r="AI19" i="1"/>
  <c r="AI18" i="1"/>
  <c r="AI17" i="1"/>
  <c r="AI15" i="1"/>
  <c r="AI13" i="1"/>
  <c r="AI12" i="1"/>
  <c r="AI11" i="1"/>
  <c r="AI10" i="1"/>
  <c r="AI9" i="1"/>
  <c r="AM9" i="1" s="1"/>
  <c r="AI8" i="1"/>
  <c r="AI5" i="1"/>
  <c r="AI65" i="1"/>
  <c r="AI60" i="1"/>
  <c r="AM60" i="1" s="1"/>
  <c r="AI51" i="1"/>
  <c r="AI50" i="1"/>
  <c r="AI49" i="1"/>
  <c r="AI47" i="1"/>
  <c r="AM47" i="1" s="1"/>
  <c r="AI39" i="1"/>
  <c r="AI35" i="1"/>
  <c r="AI34" i="1"/>
  <c r="AI31" i="1"/>
  <c r="AI30" i="1"/>
  <c r="AI29" i="1"/>
  <c r="AI27" i="1"/>
  <c r="AI26" i="1"/>
  <c r="AI24" i="1"/>
  <c r="AI20" i="1"/>
  <c r="AI16" i="1"/>
  <c r="AI14" i="1"/>
  <c r="AI7" i="1"/>
  <c r="AI6" i="1"/>
  <c r="AG53" i="1"/>
  <c r="AM53" i="1" s="1"/>
  <c r="AG52" i="1"/>
  <c r="AM52" i="1" s="1"/>
  <c r="AG50" i="1"/>
  <c r="AG48" i="1"/>
  <c r="AG42" i="1"/>
  <c r="AM42" i="1" s="1"/>
  <c r="AG34" i="1"/>
  <c r="AM34" i="1" s="1"/>
  <c r="AG31" i="1"/>
  <c r="AG28" i="1"/>
  <c r="AG21" i="1"/>
  <c r="AG15" i="1"/>
  <c r="AM15" i="1" s="1"/>
  <c r="AG13" i="1"/>
  <c r="AG11" i="1"/>
  <c r="AG10" i="1"/>
  <c r="AM10" i="1" s="1"/>
  <c r="AG8" i="1"/>
  <c r="AM8" i="1" s="1"/>
  <c r="AG7" i="1"/>
  <c r="AM7" i="1" s="1"/>
  <c r="AG26" i="1"/>
  <c r="AG66" i="1"/>
  <c r="AM66" i="1" s="1"/>
  <c r="AG65" i="1"/>
  <c r="AM65" i="1" s="1"/>
  <c r="AG64" i="1"/>
  <c r="AG63" i="1"/>
  <c r="AG62" i="1"/>
  <c r="AM62" i="1" s="1"/>
  <c r="AG61" i="1"/>
  <c r="AM61" i="1" s="1"/>
  <c r="AG60" i="1"/>
  <c r="AG59" i="1"/>
  <c r="AM59" i="1" s="1"/>
  <c r="AG58" i="1"/>
  <c r="AG57" i="1"/>
  <c r="AM57" i="1" s="1"/>
  <c r="AG56" i="1"/>
  <c r="AG55" i="1"/>
  <c r="AG54" i="1"/>
  <c r="AG51" i="1"/>
  <c r="AM51" i="1" s="1"/>
  <c r="AG49" i="1"/>
  <c r="AG47" i="1"/>
  <c r="AG46" i="1"/>
  <c r="AG45" i="1"/>
  <c r="AM45" i="1" s="1"/>
  <c r="AG44" i="1"/>
  <c r="AM44" i="1" s="1"/>
  <c r="AG43" i="1"/>
  <c r="AG41" i="1"/>
  <c r="AG40" i="1"/>
  <c r="AM40" i="1" s="1"/>
  <c r="AG39" i="1"/>
  <c r="AG38" i="1"/>
  <c r="AG37" i="1"/>
  <c r="AG36" i="1"/>
  <c r="AM36" i="1" s="1"/>
  <c r="AG35" i="1"/>
  <c r="AG33" i="1"/>
  <c r="AG32" i="1"/>
  <c r="AM32" i="1" s="1"/>
  <c r="AG30" i="1"/>
  <c r="AM30" i="1" s="1"/>
  <c r="AG29" i="1"/>
  <c r="AG27" i="1"/>
  <c r="AM27" i="1" s="1"/>
  <c r="AG25" i="1"/>
  <c r="AG24" i="1"/>
  <c r="AM24" i="1" s="1"/>
  <c r="AG23" i="1"/>
  <c r="AM23" i="1" s="1"/>
  <c r="AG22" i="1"/>
  <c r="AM22" i="1" s="1"/>
  <c r="AG20" i="1"/>
  <c r="AM20" i="1" s="1"/>
  <c r="AG19" i="1"/>
  <c r="AM19" i="1" s="1"/>
  <c r="AG18" i="1"/>
  <c r="AM18" i="1" s="1"/>
  <c r="AG17" i="1"/>
  <c r="AG16" i="1"/>
  <c r="AM16" i="1" s="1"/>
  <c r="AG14" i="1"/>
  <c r="AM14" i="1" s="1"/>
  <c r="AG12" i="1"/>
  <c r="AG9" i="1"/>
  <c r="AG6" i="1"/>
  <c r="AM6" i="1" s="1"/>
  <c r="AG5" i="1"/>
  <c r="AM5" i="1" s="1"/>
  <c r="AB66" i="1"/>
  <c r="AA66" i="1"/>
  <c r="Z66" i="1"/>
  <c r="AE66" i="1" s="1"/>
  <c r="Y66" i="1"/>
  <c r="X66" i="1"/>
  <c r="W66" i="1"/>
  <c r="AC66" i="1" s="1"/>
  <c r="AB65" i="1"/>
  <c r="AA65" i="1"/>
  <c r="Z65" i="1"/>
  <c r="Y65" i="1"/>
  <c r="X65" i="1"/>
  <c r="AE65" i="1" s="1"/>
  <c r="W65" i="1"/>
  <c r="AB64" i="1"/>
  <c r="AA64" i="1"/>
  <c r="Z64" i="1"/>
  <c r="Y64" i="1"/>
  <c r="X64" i="1"/>
  <c r="AE64" i="1" s="1"/>
  <c r="W64" i="1"/>
  <c r="AB63" i="1"/>
  <c r="AA63" i="1"/>
  <c r="Z63" i="1"/>
  <c r="Y63" i="1"/>
  <c r="X63" i="1"/>
  <c r="W63" i="1"/>
  <c r="AC63" i="1" s="1"/>
  <c r="AB62" i="1"/>
  <c r="AA62" i="1"/>
  <c r="Z62" i="1"/>
  <c r="AE62" i="1" s="1"/>
  <c r="Y62" i="1"/>
  <c r="X62" i="1"/>
  <c r="W62" i="1"/>
  <c r="AC62" i="1" s="1"/>
  <c r="AB61" i="1"/>
  <c r="AA61" i="1"/>
  <c r="Z61" i="1"/>
  <c r="Y61" i="1"/>
  <c r="X61" i="1"/>
  <c r="W61" i="1"/>
  <c r="AB60" i="1"/>
  <c r="AA60" i="1"/>
  <c r="Z60" i="1"/>
  <c r="Y60" i="1"/>
  <c r="X60" i="1"/>
  <c r="AE60" i="1" s="1"/>
  <c r="W60" i="1"/>
  <c r="AB59" i="1"/>
  <c r="AA59" i="1"/>
  <c r="Z59" i="1"/>
  <c r="Y59" i="1"/>
  <c r="X59" i="1"/>
  <c r="W59" i="1"/>
  <c r="AC59" i="1" s="1"/>
  <c r="AB58" i="1"/>
  <c r="AA58" i="1"/>
  <c r="Z58" i="1"/>
  <c r="AE58" i="1" s="1"/>
  <c r="Y58" i="1"/>
  <c r="X58" i="1"/>
  <c r="W58" i="1"/>
  <c r="AC58" i="1" s="1"/>
  <c r="AB57" i="1"/>
  <c r="AA57" i="1"/>
  <c r="Z57" i="1"/>
  <c r="Y57" i="1"/>
  <c r="X57" i="1"/>
  <c r="AE57" i="1" s="1"/>
  <c r="W57" i="1"/>
  <c r="AB56" i="1"/>
  <c r="AA56" i="1"/>
  <c r="Z56" i="1"/>
  <c r="Y56" i="1"/>
  <c r="X56" i="1"/>
  <c r="AE56" i="1" s="1"/>
  <c r="W56" i="1"/>
  <c r="AB55" i="1"/>
  <c r="AA55" i="1"/>
  <c r="Z55" i="1"/>
  <c r="Y55" i="1"/>
  <c r="X55" i="1"/>
  <c r="W55" i="1"/>
  <c r="AC55" i="1" s="1"/>
  <c r="AB54" i="1"/>
  <c r="AA54" i="1"/>
  <c r="Z54" i="1"/>
  <c r="AE54" i="1" s="1"/>
  <c r="Y54" i="1"/>
  <c r="X54" i="1"/>
  <c r="W54" i="1"/>
  <c r="AC54" i="1" s="1"/>
  <c r="AB53" i="1"/>
  <c r="AA53" i="1"/>
  <c r="Z53" i="1"/>
  <c r="Y53" i="1"/>
  <c r="X53" i="1"/>
  <c r="W53" i="1"/>
  <c r="AB52" i="1"/>
  <c r="AA52" i="1"/>
  <c r="Z52" i="1"/>
  <c r="Y52" i="1"/>
  <c r="X52" i="1"/>
  <c r="AE52" i="1" s="1"/>
  <c r="W52" i="1"/>
  <c r="AB51" i="1"/>
  <c r="AA51" i="1"/>
  <c r="Z51" i="1"/>
  <c r="Y51" i="1"/>
  <c r="X51" i="1"/>
  <c r="W51" i="1"/>
  <c r="AC51" i="1" s="1"/>
  <c r="AB50" i="1"/>
  <c r="AA50" i="1"/>
  <c r="Z50" i="1"/>
  <c r="AE50" i="1" s="1"/>
  <c r="Y50" i="1"/>
  <c r="X50" i="1"/>
  <c r="W50" i="1"/>
  <c r="AC50" i="1" s="1"/>
  <c r="AB49" i="1"/>
  <c r="AA49" i="1"/>
  <c r="Z49" i="1"/>
  <c r="Y49" i="1"/>
  <c r="X49" i="1"/>
  <c r="W49" i="1"/>
  <c r="AB48" i="1"/>
  <c r="AA48" i="1"/>
  <c r="Z48" i="1"/>
  <c r="Y48" i="1"/>
  <c r="X48" i="1"/>
  <c r="AE48" i="1" s="1"/>
  <c r="W48" i="1"/>
  <c r="AB47" i="1"/>
  <c r="AA47" i="1"/>
  <c r="Z47" i="1"/>
  <c r="Y47" i="1"/>
  <c r="X47" i="1"/>
  <c r="W47" i="1"/>
  <c r="AC47" i="1" s="1"/>
  <c r="AB46" i="1"/>
  <c r="AA46" i="1"/>
  <c r="Z46" i="1"/>
  <c r="AE46" i="1" s="1"/>
  <c r="Y46" i="1"/>
  <c r="X46" i="1"/>
  <c r="W46" i="1"/>
  <c r="AC46" i="1" s="1"/>
  <c r="AB45" i="1"/>
  <c r="AA45" i="1"/>
  <c r="Z45" i="1"/>
  <c r="Y45" i="1"/>
  <c r="X45" i="1"/>
  <c r="W45" i="1"/>
  <c r="AB44" i="1"/>
  <c r="AA44" i="1"/>
  <c r="Z44" i="1"/>
  <c r="Y44" i="1"/>
  <c r="X44" i="1"/>
  <c r="AE44" i="1" s="1"/>
  <c r="W44" i="1"/>
  <c r="AB43" i="1"/>
  <c r="AA43" i="1"/>
  <c r="Z43" i="1"/>
  <c r="Y43" i="1"/>
  <c r="X43" i="1"/>
  <c r="W43" i="1"/>
  <c r="AC43" i="1" s="1"/>
  <c r="AB42" i="1"/>
  <c r="AA42" i="1"/>
  <c r="Z42" i="1"/>
  <c r="AE42" i="1" s="1"/>
  <c r="Y42" i="1"/>
  <c r="X42" i="1"/>
  <c r="W42" i="1"/>
  <c r="AC42" i="1" s="1"/>
  <c r="AB41" i="1"/>
  <c r="AA41" i="1"/>
  <c r="Z41" i="1"/>
  <c r="Y41" i="1"/>
  <c r="X41" i="1"/>
  <c r="AE41" i="1" s="1"/>
  <c r="W41" i="1"/>
  <c r="AB40" i="1"/>
  <c r="AA40" i="1"/>
  <c r="Z40" i="1"/>
  <c r="Y40" i="1"/>
  <c r="X40" i="1"/>
  <c r="AE40" i="1" s="1"/>
  <c r="W40" i="1"/>
  <c r="AB39" i="1"/>
  <c r="AA39" i="1"/>
  <c r="Z39" i="1"/>
  <c r="Y39" i="1"/>
  <c r="X39" i="1"/>
  <c r="W39" i="1"/>
  <c r="AC39" i="1" s="1"/>
  <c r="AB38" i="1"/>
  <c r="AA38" i="1"/>
  <c r="Z38" i="1"/>
  <c r="AE38" i="1" s="1"/>
  <c r="Y38" i="1"/>
  <c r="X38" i="1"/>
  <c r="W38" i="1"/>
  <c r="AC38" i="1" s="1"/>
  <c r="AB37" i="1"/>
  <c r="AA37" i="1"/>
  <c r="Z37" i="1"/>
  <c r="Y37" i="1"/>
  <c r="X37" i="1"/>
  <c r="AE37" i="1" s="1"/>
  <c r="W37" i="1"/>
  <c r="AB36" i="1"/>
  <c r="AA36" i="1"/>
  <c r="Z36" i="1"/>
  <c r="Y36" i="1"/>
  <c r="X36" i="1"/>
  <c r="AE36" i="1" s="1"/>
  <c r="W36" i="1"/>
  <c r="AB35" i="1"/>
  <c r="AA35" i="1"/>
  <c r="Z35" i="1"/>
  <c r="Y35" i="1"/>
  <c r="X35" i="1"/>
  <c r="W35" i="1"/>
  <c r="AC35" i="1" s="1"/>
  <c r="AB34" i="1"/>
  <c r="AA34" i="1"/>
  <c r="Z34" i="1"/>
  <c r="AE34" i="1" s="1"/>
  <c r="Y34" i="1"/>
  <c r="X34" i="1"/>
  <c r="W34" i="1"/>
  <c r="AC34" i="1" s="1"/>
  <c r="AB33" i="1"/>
  <c r="AA33" i="1"/>
  <c r="Z33" i="1"/>
  <c r="Y33" i="1"/>
  <c r="X33" i="1"/>
  <c r="W33" i="1"/>
  <c r="AB32" i="1"/>
  <c r="AA32" i="1"/>
  <c r="Z32" i="1"/>
  <c r="Y32" i="1"/>
  <c r="X32" i="1"/>
  <c r="AE32" i="1" s="1"/>
  <c r="W32" i="1"/>
  <c r="AB31" i="1"/>
  <c r="AA31" i="1"/>
  <c r="Z31" i="1"/>
  <c r="Y31" i="1"/>
  <c r="X31" i="1"/>
  <c r="W31" i="1"/>
  <c r="AC31" i="1" s="1"/>
  <c r="AB30" i="1"/>
  <c r="AA30" i="1"/>
  <c r="Z30" i="1"/>
  <c r="AE30" i="1" s="1"/>
  <c r="Y30" i="1"/>
  <c r="X30" i="1"/>
  <c r="W30" i="1"/>
  <c r="AC30" i="1" s="1"/>
  <c r="AB29" i="1"/>
  <c r="AA29" i="1"/>
  <c r="Z29" i="1"/>
  <c r="Y29" i="1"/>
  <c r="X29" i="1"/>
  <c r="W29" i="1"/>
  <c r="AB28" i="1"/>
  <c r="AA28" i="1"/>
  <c r="Z28" i="1"/>
  <c r="Y28" i="1"/>
  <c r="X28" i="1"/>
  <c r="AE28" i="1" s="1"/>
  <c r="W28" i="1"/>
  <c r="AB27" i="1"/>
  <c r="AA27" i="1"/>
  <c r="Z27" i="1"/>
  <c r="Y27" i="1"/>
  <c r="X27" i="1"/>
  <c r="W27" i="1"/>
  <c r="AC27" i="1" s="1"/>
  <c r="AB26" i="1"/>
  <c r="AA26" i="1"/>
  <c r="Z26" i="1"/>
  <c r="AE26" i="1" s="1"/>
  <c r="Y26" i="1"/>
  <c r="X26" i="1"/>
  <c r="W26" i="1"/>
  <c r="AC26" i="1" s="1"/>
  <c r="AB25" i="1"/>
  <c r="AA25" i="1"/>
  <c r="Z25" i="1"/>
  <c r="Y25" i="1"/>
  <c r="X25" i="1"/>
  <c r="AE25" i="1" s="1"/>
  <c r="W25" i="1"/>
  <c r="AB24" i="1"/>
  <c r="AA24" i="1"/>
  <c r="Z24" i="1"/>
  <c r="Y24" i="1"/>
  <c r="X24" i="1"/>
  <c r="AE24" i="1" s="1"/>
  <c r="W24" i="1"/>
  <c r="AB23" i="1"/>
  <c r="AA23" i="1"/>
  <c r="Z23" i="1"/>
  <c r="Y23" i="1"/>
  <c r="X23" i="1"/>
  <c r="W23" i="1"/>
  <c r="AC23" i="1" s="1"/>
  <c r="AB22" i="1"/>
  <c r="AA22" i="1"/>
  <c r="Z22" i="1"/>
  <c r="AE22" i="1" s="1"/>
  <c r="Y22" i="1"/>
  <c r="X22" i="1"/>
  <c r="W22" i="1"/>
  <c r="AC22" i="1" s="1"/>
  <c r="AB21" i="1"/>
  <c r="AA21" i="1"/>
  <c r="Z21" i="1"/>
  <c r="Y21" i="1"/>
  <c r="X21" i="1"/>
  <c r="AE21" i="1" s="1"/>
  <c r="W21" i="1"/>
  <c r="AB20" i="1"/>
  <c r="AA20" i="1"/>
  <c r="Z20" i="1"/>
  <c r="Y20" i="1"/>
  <c r="X20" i="1"/>
  <c r="AE20" i="1" s="1"/>
  <c r="W20" i="1"/>
  <c r="AB19" i="1"/>
  <c r="AA19" i="1"/>
  <c r="Z19" i="1"/>
  <c r="Y19" i="1"/>
  <c r="X19" i="1"/>
  <c r="W19" i="1"/>
  <c r="AC19" i="1" s="1"/>
  <c r="AB18" i="1"/>
  <c r="AA18" i="1"/>
  <c r="Z18" i="1"/>
  <c r="AE18" i="1" s="1"/>
  <c r="Y18" i="1"/>
  <c r="X18" i="1"/>
  <c r="W18" i="1"/>
  <c r="AC18" i="1" s="1"/>
  <c r="AB17" i="1"/>
  <c r="AA17" i="1"/>
  <c r="Z17" i="1"/>
  <c r="Y17" i="1"/>
  <c r="X17" i="1"/>
  <c r="W17" i="1"/>
  <c r="AB16" i="1"/>
  <c r="AA16" i="1"/>
  <c r="Z16" i="1"/>
  <c r="Y16" i="1"/>
  <c r="X16" i="1"/>
  <c r="AE16" i="1" s="1"/>
  <c r="W16" i="1"/>
  <c r="AB15" i="1"/>
  <c r="AA15" i="1"/>
  <c r="Z15" i="1"/>
  <c r="Y15" i="1"/>
  <c r="X15" i="1"/>
  <c r="W15" i="1"/>
  <c r="AC15" i="1" s="1"/>
  <c r="AB14" i="1"/>
  <c r="AA14" i="1"/>
  <c r="Z14" i="1"/>
  <c r="AE14" i="1" s="1"/>
  <c r="Y14" i="1"/>
  <c r="X14" i="1"/>
  <c r="W14" i="1"/>
  <c r="AC14" i="1" s="1"/>
  <c r="AB13" i="1"/>
  <c r="AA13" i="1"/>
  <c r="Z13" i="1"/>
  <c r="Y13" i="1"/>
  <c r="X13" i="1"/>
  <c r="W13" i="1"/>
  <c r="AB12" i="1"/>
  <c r="AA12" i="1"/>
  <c r="Z12" i="1"/>
  <c r="Y12" i="1"/>
  <c r="X12" i="1"/>
  <c r="AE12" i="1" s="1"/>
  <c r="W12" i="1"/>
  <c r="AB11" i="1"/>
  <c r="AA11" i="1"/>
  <c r="Z11" i="1"/>
  <c r="Y11" i="1"/>
  <c r="X11" i="1"/>
  <c r="AE11" i="1" s="1"/>
  <c r="W11" i="1"/>
  <c r="AC11" i="1" s="1"/>
  <c r="AB10" i="1"/>
  <c r="AA10" i="1"/>
  <c r="Z10" i="1"/>
  <c r="AE10" i="1" s="1"/>
  <c r="Y10" i="1"/>
  <c r="X10" i="1"/>
  <c r="W10" i="1"/>
  <c r="AC10" i="1" s="1"/>
  <c r="AB9" i="1"/>
  <c r="AA9" i="1"/>
  <c r="Z9" i="1"/>
  <c r="Y9" i="1"/>
  <c r="X9" i="1"/>
  <c r="AE9" i="1" s="1"/>
  <c r="W9" i="1"/>
  <c r="AB8" i="1"/>
  <c r="AA8" i="1"/>
  <c r="Z8" i="1"/>
  <c r="Y8" i="1"/>
  <c r="X8" i="1"/>
  <c r="AE8" i="1" s="1"/>
  <c r="W8" i="1"/>
  <c r="AB7" i="1"/>
  <c r="AA7" i="1"/>
  <c r="Z7" i="1"/>
  <c r="Y7" i="1"/>
  <c r="X7" i="1"/>
  <c r="W7" i="1"/>
  <c r="AC7" i="1" s="1"/>
  <c r="AB6" i="1"/>
  <c r="AA6" i="1"/>
  <c r="Z6" i="1"/>
  <c r="AE6" i="1" s="1"/>
  <c r="Y6" i="1"/>
  <c r="X6" i="1"/>
  <c r="W6" i="1"/>
  <c r="AC6" i="1" s="1"/>
  <c r="AB5" i="1"/>
  <c r="Z5" i="1"/>
  <c r="X5" i="1"/>
  <c r="AE5" i="1" s="1"/>
  <c r="AA5" i="1"/>
  <c r="Y5" i="1"/>
  <c r="W5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66" i="1"/>
  <c r="AP63" i="1"/>
  <c r="AP43" i="1"/>
  <c r="AH66" i="1"/>
  <c r="AF66" i="1"/>
  <c r="AJ65" i="1"/>
  <c r="AH65" i="1"/>
  <c r="AF65" i="1"/>
  <c r="AJ64" i="1"/>
  <c r="AQ64" i="1" s="1"/>
  <c r="AH64" i="1"/>
  <c r="AF64" i="1"/>
  <c r="AJ63" i="1"/>
  <c r="AH63" i="1"/>
  <c r="AL63" i="1" s="1"/>
  <c r="AF63" i="1"/>
  <c r="AJ62" i="1"/>
  <c r="AH62" i="1"/>
  <c r="AF62" i="1"/>
  <c r="AJ61" i="1"/>
  <c r="AH61" i="1"/>
  <c r="AF61" i="1"/>
  <c r="AJ60" i="1"/>
  <c r="AH60" i="1"/>
  <c r="AF60" i="1"/>
  <c r="AJ59" i="1"/>
  <c r="AH59" i="1"/>
  <c r="AF59" i="1"/>
  <c r="AJ58" i="1"/>
  <c r="AF58" i="1"/>
  <c r="AH58" i="1"/>
  <c r="AJ57" i="1"/>
  <c r="AH57" i="1"/>
  <c r="AL57" i="1" s="1"/>
  <c r="AF57" i="1"/>
  <c r="AJ56" i="1"/>
  <c r="AH56" i="1"/>
  <c r="AF56" i="1"/>
  <c r="AJ55" i="1"/>
  <c r="AH55" i="1"/>
  <c r="AF55" i="1"/>
  <c r="AJ54" i="1"/>
  <c r="AH54" i="1"/>
  <c r="AF54" i="1"/>
  <c r="AJ53" i="1"/>
  <c r="AH53" i="1"/>
  <c r="AF53" i="1"/>
  <c r="AJ52" i="1"/>
  <c r="AH52" i="1"/>
  <c r="AF52" i="1"/>
  <c r="AJ51" i="1"/>
  <c r="AH51" i="1"/>
  <c r="AF51" i="1"/>
  <c r="AJ50" i="1"/>
  <c r="AH50" i="1"/>
  <c r="AF50" i="1"/>
  <c r="AJ49" i="1"/>
  <c r="AH49" i="1"/>
  <c r="AF49" i="1"/>
  <c r="AJ48" i="1"/>
  <c r="AQ48" i="1" s="1"/>
  <c r="AH48" i="1"/>
  <c r="AF48" i="1"/>
  <c r="AJ47" i="1"/>
  <c r="AH47" i="1"/>
  <c r="AF47" i="1"/>
  <c r="AJ46" i="1"/>
  <c r="AH46" i="1"/>
  <c r="AF46" i="1"/>
  <c r="AJ45" i="1"/>
  <c r="AH45" i="1"/>
  <c r="AF45" i="1"/>
  <c r="AJ44" i="1"/>
  <c r="AH44" i="1"/>
  <c r="AF44" i="1"/>
  <c r="AJ43" i="1"/>
  <c r="AH43" i="1"/>
  <c r="AF43" i="1"/>
  <c r="AJ42" i="1"/>
  <c r="AL42" i="1" s="1"/>
  <c r="AQ42" i="1" s="1"/>
  <c r="AF42" i="1"/>
  <c r="AJ41" i="1"/>
  <c r="AH41" i="1"/>
  <c r="AF41" i="1"/>
  <c r="AO41" i="1" s="1"/>
  <c r="AJ40" i="1"/>
  <c r="AH40" i="1"/>
  <c r="AF40" i="1"/>
  <c r="AJ39" i="1"/>
  <c r="AH39" i="1"/>
  <c r="AF39" i="1"/>
  <c r="AJ38" i="1"/>
  <c r="AH38" i="1"/>
  <c r="AL38" i="1" s="1"/>
  <c r="AO38" i="1" s="1"/>
  <c r="AF38" i="1"/>
  <c r="AJ37" i="1"/>
  <c r="AH37" i="1"/>
  <c r="AP37" i="1" s="1"/>
  <c r="AF37" i="1"/>
  <c r="AJ36" i="1"/>
  <c r="AH36" i="1"/>
  <c r="AF36" i="1"/>
  <c r="AL36" i="1" s="1"/>
  <c r="AQ36" i="1" s="1"/>
  <c r="AJ35" i="1"/>
  <c r="AL35" i="1" s="1"/>
  <c r="AH35" i="1"/>
  <c r="AF35" i="1"/>
  <c r="AH34" i="1"/>
  <c r="AF34" i="1"/>
  <c r="AL34" i="1" s="1"/>
  <c r="AQ34" i="1" s="1"/>
  <c r="AJ33" i="1"/>
  <c r="AF33" i="1"/>
  <c r="AH33" i="1"/>
  <c r="AP33" i="1" s="1"/>
  <c r="AJ32" i="1"/>
  <c r="AH32" i="1"/>
  <c r="AF32" i="1"/>
  <c r="AL32" i="1" s="1"/>
  <c r="AP32" i="1" s="1"/>
  <c r="AJ31" i="1"/>
  <c r="AH31" i="1"/>
  <c r="AF31" i="1"/>
  <c r="AJ26" i="1"/>
  <c r="AJ22" i="1"/>
  <c r="AH15" i="1"/>
  <c r="AF13" i="1"/>
  <c r="AH10" i="1"/>
  <c r="AJ30" i="1"/>
  <c r="AH30" i="1"/>
  <c r="AF30" i="1"/>
  <c r="AJ29" i="1"/>
  <c r="AH29" i="1"/>
  <c r="AF29" i="1"/>
  <c r="AL29" i="1" s="1"/>
  <c r="AJ28" i="1"/>
  <c r="AH28" i="1"/>
  <c r="AP28" i="1" s="1"/>
  <c r="AF28" i="1"/>
  <c r="AJ27" i="1"/>
  <c r="AH27" i="1"/>
  <c r="AF27" i="1"/>
  <c r="AH26" i="1"/>
  <c r="AF26" i="1"/>
  <c r="AJ25" i="1"/>
  <c r="AH25" i="1"/>
  <c r="AF25" i="1"/>
  <c r="AO25" i="1" s="1"/>
  <c r="AJ24" i="1"/>
  <c r="AH24" i="1"/>
  <c r="AF24" i="1"/>
  <c r="AJ23" i="1"/>
  <c r="AH23" i="1"/>
  <c r="AF23" i="1"/>
  <c r="AH22" i="1"/>
  <c r="AF22" i="1"/>
  <c r="AJ21" i="1"/>
  <c r="AQ21" i="1" s="1"/>
  <c r="AH21" i="1"/>
  <c r="AF21" i="1"/>
  <c r="AL21" i="1" s="1"/>
  <c r="AO21" i="1" s="1"/>
  <c r="AJ20" i="1"/>
  <c r="AH20" i="1"/>
  <c r="AL20" i="1" s="1"/>
  <c r="AF20" i="1"/>
  <c r="AJ19" i="1"/>
  <c r="AH19" i="1"/>
  <c r="AF19" i="1"/>
  <c r="AJ18" i="1"/>
  <c r="AH18" i="1"/>
  <c r="AF18" i="1"/>
  <c r="AJ17" i="1"/>
  <c r="AH17" i="1"/>
  <c r="AF17" i="1"/>
  <c r="AJ16" i="1"/>
  <c r="AH16" i="1"/>
  <c r="AL16" i="1" s="1"/>
  <c r="AF16" i="1"/>
  <c r="AF15" i="1"/>
  <c r="AJ15" i="1"/>
  <c r="AJ14" i="1"/>
  <c r="AH14" i="1"/>
  <c r="AF14" i="1"/>
  <c r="AF12" i="1"/>
  <c r="AL12" i="1" s="1"/>
  <c r="AF9" i="1"/>
  <c r="AH13" i="1"/>
  <c r="AJ13" i="1"/>
  <c r="AQ13" i="1" s="1"/>
  <c r="AJ12" i="1"/>
  <c r="AH12" i="1"/>
  <c r="AP12" i="1" s="1"/>
  <c r="AH11" i="1"/>
  <c r="AF11" i="1"/>
  <c r="AJ9" i="1"/>
  <c r="AJ11" i="1"/>
  <c r="AJ10" i="1"/>
  <c r="AF10" i="1"/>
  <c r="AH9" i="1"/>
  <c r="AH8" i="1"/>
  <c r="AF8" i="1"/>
  <c r="AJ8" i="1"/>
  <c r="AJ7" i="1"/>
  <c r="AH7" i="1"/>
  <c r="AF7" i="1"/>
  <c r="AL66" i="1"/>
  <c r="AO66" i="1" s="1"/>
  <c r="AL64" i="1"/>
  <c r="AL58" i="1"/>
  <c r="AO58" i="1" s="1"/>
  <c r="AL53" i="1"/>
  <c r="AL48" i="1"/>
  <c r="AL43" i="1"/>
  <c r="AL41" i="1"/>
  <c r="AL37" i="1"/>
  <c r="AL33" i="1"/>
  <c r="AQ33" i="1" s="1"/>
  <c r="AL28" i="1"/>
  <c r="AL25" i="1"/>
  <c r="AQ25" i="1" s="1"/>
  <c r="AL23" i="1"/>
  <c r="AO23" i="1" s="1"/>
  <c r="AL18" i="1"/>
  <c r="AP18" i="1" s="1"/>
  <c r="AL13" i="1"/>
  <c r="AO13" i="1" s="1"/>
  <c r="AL7" i="1"/>
  <c r="AQ7" i="1" s="1"/>
  <c r="AJ6" i="1"/>
  <c r="AH6" i="1"/>
  <c r="AF6" i="1"/>
  <c r="AL6" i="1" s="1"/>
  <c r="AJ5" i="1"/>
  <c r="AQ5" i="1" s="1"/>
  <c r="AH5" i="1"/>
  <c r="AF5" i="1"/>
  <c r="AL5" i="1" s="1"/>
  <c r="V66" i="1"/>
  <c r="R66" i="1"/>
  <c r="N66" i="1"/>
  <c r="AD66" i="1" s="1"/>
  <c r="V65" i="1"/>
  <c r="R65" i="1"/>
  <c r="N65" i="1"/>
  <c r="V64" i="1"/>
  <c r="R64" i="1"/>
  <c r="N64" i="1"/>
  <c r="V63" i="1"/>
  <c r="R63" i="1"/>
  <c r="N63" i="1"/>
  <c r="AD63" i="1" s="1"/>
  <c r="V62" i="1"/>
  <c r="R62" i="1"/>
  <c r="N62" i="1"/>
  <c r="AD62" i="1" s="1"/>
  <c r="V61" i="1"/>
  <c r="R61" i="1"/>
  <c r="N61" i="1"/>
  <c r="V60" i="1"/>
  <c r="R60" i="1"/>
  <c r="N60" i="1"/>
  <c r="AD60" i="1" s="1"/>
  <c r="V59" i="1"/>
  <c r="R59" i="1"/>
  <c r="N59" i="1"/>
  <c r="AD59" i="1" s="1"/>
  <c r="V58" i="1"/>
  <c r="R58" i="1"/>
  <c r="N58" i="1"/>
  <c r="AD58" i="1" s="1"/>
  <c r="V57" i="1"/>
  <c r="R57" i="1"/>
  <c r="N57" i="1"/>
  <c r="V56" i="1"/>
  <c r="R56" i="1"/>
  <c r="N56" i="1"/>
  <c r="V55" i="1"/>
  <c r="R55" i="1"/>
  <c r="N55" i="1"/>
  <c r="AD55" i="1" s="1"/>
  <c r="V54" i="1"/>
  <c r="R54" i="1"/>
  <c r="N54" i="1"/>
  <c r="AD54" i="1" s="1"/>
  <c r="V53" i="1"/>
  <c r="R53" i="1"/>
  <c r="N53" i="1"/>
  <c r="V52" i="1"/>
  <c r="R52" i="1"/>
  <c r="N52" i="1"/>
  <c r="AD52" i="1" s="1"/>
  <c r="V51" i="1"/>
  <c r="R51" i="1"/>
  <c r="N51" i="1"/>
  <c r="AD51" i="1" s="1"/>
  <c r="V50" i="1"/>
  <c r="R50" i="1"/>
  <c r="N50" i="1"/>
  <c r="AD50" i="1" s="1"/>
  <c r="V49" i="1"/>
  <c r="R49" i="1"/>
  <c r="N49" i="1"/>
  <c r="V48" i="1"/>
  <c r="R48" i="1"/>
  <c r="N48" i="1"/>
  <c r="AD48" i="1" s="1"/>
  <c r="V47" i="1"/>
  <c r="R47" i="1"/>
  <c r="N47" i="1"/>
  <c r="AD47" i="1" s="1"/>
  <c r="V46" i="1"/>
  <c r="R46" i="1"/>
  <c r="N46" i="1"/>
  <c r="AD46" i="1" s="1"/>
  <c r="V45" i="1"/>
  <c r="R45" i="1"/>
  <c r="N45" i="1"/>
  <c r="V44" i="1"/>
  <c r="R44" i="1"/>
  <c r="AD44" i="1" s="1"/>
  <c r="N44" i="1"/>
  <c r="V43" i="1"/>
  <c r="R43" i="1"/>
  <c r="N43" i="1"/>
  <c r="AD43" i="1" s="1"/>
  <c r="V42" i="1"/>
  <c r="R42" i="1"/>
  <c r="N42" i="1"/>
  <c r="AD42" i="1" s="1"/>
  <c r="V41" i="1"/>
  <c r="R41" i="1"/>
  <c r="N41" i="1"/>
  <c r="V40" i="1"/>
  <c r="R40" i="1"/>
  <c r="N40" i="1"/>
  <c r="AD40" i="1" s="1"/>
  <c r="V39" i="1"/>
  <c r="R39" i="1"/>
  <c r="N39" i="1"/>
  <c r="AD39" i="1" s="1"/>
  <c r="V38" i="1"/>
  <c r="R38" i="1"/>
  <c r="N38" i="1"/>
  <c r="AD38" i="1" s="1"/>
  <c r="V37" i="1"/>
  <c r="R37" i="1"/>
  <c r="N37" i="1"/>
  <c r="V36" i="1"/>
  <c r="R36" i="1"/>
  <c r="N36" i="1"/>
  <c r="AD36" i="1" s="1"/>
  <c r="V35" i="1"/>
  <c r="R35" i="1"/>
  <c r="N35" i="1"/>
  <c r="AD35" i="1" s="1"/>
  <c r="V34" i="1"/>
  <c r="R34" i="1"/>
  <c r="N34" i="1"/>
  <c r="AD34" i="1" s="1"/>
  <c r="V33" i="1"/>
  <c r="R33" i="1"/>
  <c r="N33" i="1"/>
  <c r="V32" i="1"/>
  <c r="R32" i="1"/>
  <c r="N32" i="1"/>
  <c r="AD32" i="1" s="1"/>
  <c r="V31" i="1"/>
  <c r="R31" i="1"/>
  <c r="N31" i="1"/>
  <c r="AD31" i="1" s="1"/>
  <c r="V30" i="1"/>
  <c r="R30" i="1"/>
  <c r="N30" i="1"/>
  <c r="AD30" i="1" s="1"/>
  <c r="V29" i="1"/>
  <c r="R29" i="1"/>
  <c r="N29" i="1"/>
  <c r="V28" i="1"/>
  <c r="R28" i="1"/>
  <c r="AD28" i="1" s="1"/>
  <c r="N28" i="1"/>
  <c r="V27" i="1"/>
  <c r="R27" i="1"/>
  <c r="N27" i="1"/>
  <c r="AD27" i="1" s="1"/>
  <c r="V26" i="1"/>
  <c r="R26" i="1"/>
  <c r="N26" i="1"/>
  <c r="AD26" i="1" s="1"/>
  <c r="V25" i="1"/>
  <c r="R25" i="1"/>
  <c r="N25" i="1"/>
  <c r="V24" i="1"/>
  <c r="R24" i="1"/>
  <c r="N24" i="1"/>
  <c r="AD24" i="1" s="1"/>
  <c r="V23" i="1"/>
  <c r="R23" i="1"/>
  <c r="N23" i="1"/>
  <c r="AD23" i="1" s="1"/>
  <c r="V22" i="1"/>
  <c r="R22" i="1"/>
  <c r="N22" i="1"/>
  <c r="AD22" i="1" s="1"/>
  <c r="V21" i="1"/>
  <c r="R21" i="1"/>
  <c r="N21" i="1"/>
  <c r="V20" i="1"/>
  <c r="R20" i="1"/>
  <c r="N20" i="1"/>
  <c r="AD20" i="1" s="1"/>
  <c r="V19" i="1"/>
  <c r="R19" i="1"/>
  <c r="N19" i="1"/>
  <c r="AD19" i="1" s="1"/>
  <c r="V18" i="1"/>
  <c r="R18" i="1"/>
  <c r="N18" i="1"/>
  <c r="AD18" i="1" s="1"/>
  <c r="V17" i="1"/>
  <c r="R17" i="1"/>
  <c r="N17" i="1"/>
  <c r="V16" i="1"/>
  <c r="R16" i="1"/>
  <c r="N16" i="1"/>
  <c r="AD16" i="1" s="1"/>
  <c r="V15" i="1"/>
  <c r="R15" i="1"/>
  <c r="N15" i="1"/>
  <c r="AD15" i="1" s="1"/>
  <c r="V14" i="1"/>
  <c r="R14" i="1"/>
  <c r="N14" i="1"/>
  <c r="AD14" i="1" s="1"/>
  <c r="V13" i="1"/>
  <c r="R13" i="1"/>
  <c r="N13" i="1"/>
  <c r="V12" i="1"/>
  <c r="R12" i="1"/>
  <c r="AD12" i="1" s="1"/>
  <c r="N12" i="1"/>
  <c r="V11" i="1"/>
  <c r="R11" i="1"/>
  <c r="N11" i="1"/>
  <c r="AD11" i="1" s="1"/>
  <c r="V10" i="1"/>
  <c r="R10" i="1"/>
  <c r="N10" i="1"/>
  <c r="AD10" i="1" s="1"/>
  <c r="V9" i="1"/>
  <c r="R9" i="1"/>
  <c r="N9" i="1"/>
  <c r="V8" i="1"/>
  <c r="R8" i="1"/>
  <c r="N8" i="1"/>
  <c r="AD8" i="1" s="1"/>
  <c r="V7" i="1"/>
  <c r="R7" i="1"/>
  <c r="N7" i="1"/>
  <c r="AD7" i="1" s="1"/>
  <c r="V6" i="1"/>
  <c r="R6" i="1"/>
  <c r="N6" i="1"/>
  <c r="AD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V5" i="1"/>
  <c r="R5" i="1"/>
  <c r="N5" i="1"/>
  <c r="AD5" i="1" s="1"/>
  <c r="AP6" i="1" l="1"/>
  <c r="AO11" i="1"/>
  <c r="AQ29" i="1"/>
  <c r="AP51" i="1"/>
  <c r="AQ60" i="1"/>
  <c r="AO9" i="1"/>
  <c r="AP30" i="1"/>
  <c r="AO15" i="1"/>
  <c r="AO46" i="1"/>
  <c r="AP7" i="1"/>
  <c r="AP23" i="1"/>
  <c r="AP15" i="1"/>
  <c r="AO48" i="1"/>
  <c r="AO52" i="1"/>
  <c r="AO64" i="1"/>
  <c r="AO5" i="1"/>
  <c r="AQ23" i="1"/>
  <c r="AD9" i="1"/>
  <c r="AD45" i="1"/>
  <c r="AD57" i="1"/>
  <c r="AD56" i="1"/>
  <c r="AD64" i="1"/>
  <c r="AL17" i="1"/>
  <c r="AP17" i="1" s="1"/>
  <c r="AL27" i="1"/>
  <c r="AP27" i="1" s="1"/>
  <c r="AL40" i="1"/>
  <c r="AO40" i="1" s="1"/>
  <c r="AL45" i="1"/>
  <c r="AP45" i="1" s="1"/>
  <c r="AL52" i="1"/>
  <c r="AQ52" i="1" s="1"/>
  <c r="AL62" i="1"/>
  <c r="AQ62" i="1" s="1"/>
  <c r="AP11" i="1"/>
  <c r="AP13" i="1"/>
  <c r="AO16" i="1"/>
  <c r="AQ18" i="1"/>
  <c r="AO20" i="1"/>
  <c r="AP21" i="1"/>
  <c r="AQ28" i="1"/>
  <c r="AO30" i="1"/>
  <c r="AP35" i="1"/>
  <c r="AQ40" i="1"/>
  <c r="AO7" i="1"/>
  <c r="AP20" i="1"/>
  <c r="AO34" i="1"/>
  <c r="AP38" i="1"/>
  <c r="AO42" i="1"/>
  <c r="AE17" i="1"/>
  <c r="AE33" i="1"/>
  <c r="AE49" i="1"/>
  <c r="AO26" i="1"/>
  <c r="AQ32" i="1"/>
  <c r="AO37" i="1"/>
  <c r="AQ54" i="1"/>
  <c r="AQ58" i="1"/>
  <c r="AO29" i="1"/>
  <c r="AQ35" i="1"/>
  <c r="AP5" i="1"/>
  <c r="AL8" i="1"/>
  <c r="AP8" i="1" s="1"/>
  <c r="AL15" i="1"/>
  <c r="AQ15" i="1" s="1"/>
  <c r="AL19" i="1"/>
  <c r="AO19" i="1" s="1"/>
  <c r="AL49" i="1"/>
  <c r="AP49" i="1" s="1"/>
  <c r="AL54" i="1"/>
  <c r="AO54" i="1" s="1"/>
  <c r="AL60" i="1"/>
  <c r="AO60" i="1" s="1"/>
  <c r="AL65" i="1"/>
  <c r="AP65" i="1" s="1"/>
  <c r="AP9" i="1"/>
  <c r="AQ12" i="1"/>
  <c r="AO12" i="1"/>
  <c r="AQ16" i="1"/>
  <c r="AO18" i="1"/>
  <c r="AQ20" i="1"/>
  <c r="AO28" i="1"/>
  <c r="AP29" i="1"/>
  <c r="AO36" i="1"/>
  <c r="AQ38" i="1"/>
  <c r="AP41" i="1"/>
  <c r="AO43" i="1"/>
  <c r="AQ45" i="1"/>
  <c r="AL47" i="1"/>
  <c r="AP47" i="1" s="1"/>
  <c r="AP48" i="1"/>
  <c r="AQ49" i="1"/>
  <c r="AL51" i="1"/>
  <c r="AO51" i="1" s="1"/>
  <c r="AP52" i="1"/>
  <c r="AQ53" i="1"/>
  <c r="AQ57" i="1"/>
  <c r="AO59" i="1"/>
  <c r="AP60" i="1"/>
  <c r="AO63" i="1"/>
  <c r="AP64" i="1"/>
  <c r="AP16" i="1"/>
  <c r="AM46" i="1"/>
  <c r="AM54" i="1"/>
  <c r="AM58" i="1"/>
  <c r="AO6" i="1"/>
  <c r="AQ14" i="1"/>
  <c r="AQ50" i="1"/>
  <c r="AP53" i="1"/>
  <c r="AP57" i="1"/>
  <c r="AD13" i="1"/>
  <c r="AD17" i="1"/>
  <c r="AD21" i="1"/>
  <c r="AD25" i="1"/>
  <c r="AD29" i="1"/>
  <c r="AD33" i="1"/>
  <c r="AD37" i="1"/>
  <c r="AD41" i="1"/>
  <c r="AD49" i="1"/>
  <c r="AD53" i="1"/>
  <c r="AD61" i="1"/>
  <c r="AD65" i="1"/>
  <c r="AQ6" i="1"/>
  <c r="AL11" i="1"/>
  <c r="AQ11" i="1" s="1"/>
  <c r="AL26" i="1"/>
  <c r="AP26" i="1" s="1"/>
  <c r="AL30" i="1"/>
  <c r="AQ30" i="1" s="1"/>
  <c r="AL39" i="1"/>
  <c r="AP39" i="1" s="1"/>
  <c r="AL44" i="1"/>
  <c r="AO44" i="1" s="1"/>
  <c r="AL50" i="1"/>
  <c r="AO50" i="1" s="1"/>
  <c r="AL56" i="1"/>
  <c r="AQ56" i="1" s="1"/>
  <c r="AL61" i="1"/>
  <c r="AQ61" i="1" s="1"/>
  <c r="AQ8" i="1"/>
  <c r="AO14" i="1"/>
  <c r="AP25" i="1"/>
  <c r="AL10" i="1"/>
  <c r="AP10" i="1" s="1"/>
  <c r="AQ26" i="1"/>
  <c r="AO32" i="1"/>
  <c r="AO33" i="1"/>
  <c r="AO35" i="1"/>
  <c r="AP36" i="1"/>
  <c r="AQ37" i="1"/>
  <c r="AP40" i="1"/>
  <c r="AQ41" i="1"/>
  <c r="AQ44" i="1"/>
  <c r="AP58" i="1"/>
  <c r="AP66" i="1"/>
  <c r="AE13" i="1"/>
  <c r="AE29" i="1"/>
  <c r="AE45" i="1"/>
  <c r="AL55" i="1"/>
  <c r="AP55" i="1" s="1"/>
  <c r="AL59" i="1"/>
  <c r="AP59" i="1" s="1"/>
  <c r="AQ43" i="1"/>
  <c r="AO45" i="1"/>
  <c r="AQ47" i="1"/>
  <c r="AO49" i="1"/>
  <c r="AP50" i="1"/>
  <c r="AQ51" i="1"/>
  <c r="AO53" i="1"/>
  <c r="AP54" i="1"/>
  <c r="AQ55" i="1"/>
  <c r="AO57" i="1"/>
  <c r="AQ59" i="1"/>
  <c r="AO61" i="1"/>
  <c r="AQ63" i="1"/>
  <c r="AO65" i="1"/>
  <c r="AM35" i="1"/>
  <c r="AM49" i="1"/>
  <c r="AM56" i="1"/>
  <c r="AM13" i="1"/>
  <c r="AM31" i="1"/>
  <c r="AM41" i="1"/>
  <c r="AE53" i="1"/>
  <c r="AE61" i="1"/>
  <c r="AM38" i="1"/>
  <c r="AM63" i="1"/>
  <c r="AM26" i="1"/>
  <c r="AM48" i="1"/>
  <c r="AC9" i="1"/>
  <c r="AC13" i="1"/>
  <c r="AC17" i="1"/>
  <c r="AC21" i="1"/>
  <c r="AC25" i="1"/>
  <c r="AC29" i="1"/>
  <c r="AC33" i="1"/>
  <c r="AC37" i="1"/>
  <c r="AC41" i="1"/>
  <c r="AC45" i="1"/>
  <c r="AC49" i="1"/>
  <c r="AC53" i="1"/>
  <c r="AC57" i="1"/>
  <c r="AC61" i="1"/>
  <c r="AC65" i="1"/>
  <c r="AC8" i="1"/>
  <c r="AC12" i="1"/>
  <c r="AC16" i="1"/>
  <c r="AC20" i="1"/>
  <c r="AC24" i="1"/>
  <c r="AC28" i="1"/>
  <c r="AC32" i="1"/>
  <c r="AC36" i="1"/>
  <c r="AC40" i="1"/>
  <c r="AC44" i="1"/>
  <c r="AC48" i="1"/>
  <c r="AC52" i="1"/>
  <c r="AC56" i="1"/>
  <c r="AC60" i="1"/>
  <c r="AC64" i="1"/>
  <c r="AP42" i="1"/>
  <c r="AQ66" i="1"/>
  <c r="AP34" i="1"/>
  <c r="AC5" i="1"/>
  <c r="AL46" i="1"/>
  <c r="AQ46" i="1" s="1"/>
  <c r="AL31" i="1"/>
  <c r="AL24" i="1"/>
  <c r="AP24" i="1" s="1"/>
  <c r="AL22" i="1"/>
  <c r="AP22" i="1" s="1"/>
  <c r="AL14" i="1"/>
  <c r="AP14" i="1" s="1"/>
  <c r="AL9" i="1"/>
  <c r="AQ9" i="1" s="1"/>
  <c r="AO24" i="1" l="1"/>
  <c r="AQ31" i="1"/>
  <c r="AO31" i="1"/>
  <c r="AP62" i="1"/>
  <c r="AO39" i="1"/>
  <c r="AP31" i="1"/>
  <c r="AQ65" i="1"/>
  <c r="AO55" i="1"/>
  <c r="AO47" i="1"/>
  <c r="AP19" i="1"/>
  <c r="AO8" i="1"/>
  <c r="AO56" i="1"/>
  <c r="AQ39" i="1"/>
  <c r="AO17" i="1"/>
  <c r="AQ17" i="1"/>
  <c r="AO62" i="1"/>
  <c r="AO27" i="1"/>
  <c r="AQ24" i="1"/>
  <c r="AQ22" i="1"/>
  <c r="AO22" i="1"/>
  <c r="AP44" i="1"/>
  <c r="AQ27" i="1"/>
  <c r="AP46" i="1"/>
  <c r="AO10" i="1"/>
  <c r="AP61" i="1"/>
  <c r="AP56" i="1"/>
  <c r="AQ10" i="1"/>
  <c r="AQ19" i="1"/>
</calcChain>
</file>

<file path=xl/sharedStrings.xml><?xml version="1.0" encoding="utf-8"?>
<sst xmlns="http://schemas.openxmlformats.org/spreadsheetml/2006/main" count="293" uniqueCount="146">
  <si>
    <t>r</t>
  </si>
  <si>
    <r>
      <t>C</t>
    </r>
    <r>
      <rPr>
        <vertAlign val="subscript"/>
        <sz val="10"/>
        <color theme="1"/>
        <rFont val="Calibri"/>
        <family val="2"/>
        <scheme val="minor"/>
      </rPr>
      <t>K</t>
    </r>
  </si>
  <si>
    <r>
      <t>C</t>
    </r>
    <r>
      <rPr>
        <vertAlign val="subscript"/>
        <sz val="10"/>
        <color theme="1"/>
        <rFont val="Calibri"/>
        <family val="2"/>
        <scheme val="minor"/>
      </rPr>
      <t>U</t>
    </r>
  </si>
  <si>
    <r>
      <t>C</t>
    </r>
    <r>
      <rPr>
        <vertAlign val="subscript"/>
        <sz val="10"/>
        <color theme="1"/>
        <rFont val="Calibri"/>
        <family val="2"/>
        <scheme val="minor"/>
      </rPr>
      <t>Th</t>
    </r>
  </si>
  <si>
    <t>UTM coordinates</t>
  </si>
  <si>
    <t>Krovak Coordinates</t>
  </si>
  <si>
    <t>Rock</t>
  </si>
  <si>
    <t>Map</t>
  </si>
  <si>
    <t>Site</t>
  </si>
  <si>
    <t xml:space="preserve">Easting </t>
  </si>
  <si>
    <t xml:space="preserve">Northing </t>
  </si>
  <si>
    <t>X</t>
  </si>
  <si>
    <t>Y</t>
  </si>
  <si>
    <t>Site description</t>
  </si>
  <si>
    <t>sample</t>
  </si>
  <si>
    <t>symbol</t>
  </si>
  <si>
    <t>Rock description</t>
  </si>
  <si>
    <t>SW of Banská Štiavnica  on highway 524 (new section of road in cutting)</t>
  </si>
  <si>
    <t>Ci87BS</t>
  </si>
  <si>
    <t>Porphyritic diorite or andesite</t>
  </si>
  <si>
    <t>SW of Banská Štiavnica  on highway 524 (repeat measurement west of site 1)</t>
  </si>
  <si>
    <t>NS</t>
  </si>
  <si>
    <t>SW of Banská Štiavnica  on highway 524 (repeat measurement east of site 1)</t>
  </si>
  <si>
    <t>East of Banská Štiavnica on highway 525 (eastern bypass; beside bus stop layby)</t>
  </si>
  <si>
    <t>Od5B3</t>
  </si>
  <si>
    <t>Porphyritic andesite or diorite</t>
  </si>
  <si>
    <t>NE of Banská Štiavnica near highway 525 (on side road off on eastern bypass)</t>
  </si>
  <si>
    <t>North side of Banská Štiavnica to Banky road near upstream end of Štiavnivké Jazero reservoir</t>
  </si>
  <si>
    <t>Ci85BS</t>
  </si>
  <si>
    <t>Oa28B23</t>
  </si>
  <si>
    <t>North side of Banská Štiavnica to Banská Hodruša road at Hadová turnoff</t>
  </si>
  <si>
    <t>Kaolinized porphyritic diorite or andesite</t>
  </si>
  <si>
    <t xml:space="preserve">North side of Banská Štiavnica to Banská Hodruša road </t>
  </si>
  <si>
    <t>Cutting on road from Banská Hodruša to Salamandra ski resort beside dry Hodrušské Jazero reservoir</t>
  </si>
  <si>
    <t>Cutting on road from Banská Hodruša to Salamandra ski resort below Hodrušské Jazero dam</t>
  </si>
  <si>
    <t>Si8BS</t>
  </si>
  <si>
    <t>Granodiorite</t>
  </si>
  <si>
    <t>Beside blocked mine adit near Sandrik silver works in Hodruša-Hámre</t>
  </si>
  <si>
    <t>North of Žarnovica road at western end of Hodruša-Hámre</t>
  </si>
  <si>
    <t>Cd41B3</t>
  </si>
  <si>
    <t>North end of Brehy basalt quarry, east of road from Brehy to Tekovská Breznica</t>
  </si>
  <si>
    <t>Oc01Q1</t>
  </si>
  <si>
    <t>Massive basalt</t>
  </si>
  <si>
    <t>East side of Banská Hodruša to Kopanice road, north of Kopanice</t>
  </si>
  <si>
    <t xml:space="preserve">Altered granodiorite </t>
  </si>
  <si>
    <t>Western edge of Kopanice</t>
  </si>
  <si>
    <t>Ci84BS</t>
  </si>
  <si>
    <t>Eastern edge of Kopanice</t>
  </si>
  <si>
    <t>Beside very rough road between Kopanice and highway 524</t>
  </si>
  <si>
    <t xml:space="preserve">Aphyric andesite </t>
  </si>
  <si>
    <t xml:space="preserve">Highly altered diorite or andesite; virtually 'argillite'. </t>
  </si>
  <si>
    <t>Oc0Pt</t>
  </si>
  <si>
    <t>Porphyritic basalt</t>
  </si>
  <si>
    <t>m3</t>
  </si>
  <si>
    <t>'Argillite'</t>
  </si>
  <si>
    <t>Cutting on north side of recently widened highway 50 at Podkriváň</t>
  </si>
  <si>
    <t>gr23</t>
  </si>
  <si>
    <t>Outcrop in unsurfaced track in village of Podrečany</t>
  </si>
  <si>
    <t>Western side of highway 66 between Rakovec and Devičie</t>
  </si>
  <si>
    <t>2X</t>
  </si>
  <si>
    <t>In forest clearing at end of minor road around the south side of the Sandrik silver works in Hodruša-Hámre</t>
  </si>
  <si>
    <t>Outcrop west of forest track in the Jelšová valley, north of the Miners' Church, north of Hodruša-Hámre</t>
  </si>
  <si>
    <t>Beside forest track beyond end of very steep road, north of Hodruša-Hámre</t>
  </si>
  <si>
    <t>Beside forest track beyond end of very steep road, north of Hodruša-Hámre (repeat measurement close to site 33)</t>
  </si>
  <si>
    <t>Beside road heading west from highway 524 to Vysoká</t>
  </si>
  <si>
    <t>Bi83BS</t>
  </si>
  <si>
    <t>Bi84BS</t>
  </si>
  <si>
    <t>Beside road heading west from highway 524 to Vysoká, at eastern edge of Vysoká</t>
  </si>
  <si>
    <t>Ci89BS</t>
  </si>
  <si>
    <t>Altered porphyritic diorite or andesite</t>
  </si>
  <si>
    <t>Beside forest track south of Dekýš</t>
  </si>
  <si>
    <t>Od42B3</t>
  </si>
  <si>
    <t>Beside narrow road leading downhill into Banská Štiavnica from the Banská Štiavnica to Banská Hodruša road</t>
  </si>
  <si>
    <t>Ca29B23</t>
  </si>
  <si>
    <t>Beside Banky to Vyhne road east of Vyhne</t>
  </si>
  <si>
    <t>gr7</t>
  </si>
  <si>
    <t>Granitic schist</t>
  </si>
  <si>
    <t>BeT1</t>
  </si>
  <si>
    <t>Diorite</t>
  </si>
  <si>
    <t>Si9BS</t>
  </si>
  <si>
    <t>Beside Banky to Vyhne road next to turnoff into Banky</t>
  </si>
  <si>
    <t>Beside minor road linking Hadová to the Banská Štiavnica to Banská Hodruša road, east of Hadová</t>
  </si>
  <si>
    <t>Beside forest track west of Hadová</t>
  </si>
  <si>
    <t xml:space="preserve">Highly altered granodiorite </t>
  </si>
  <si>
    <t xml:space="preserve">'Argillite' within granodiorite </t>
  </si>
  <si>
    <t>In bed of lane west of Pukanec</t>
  </si>
  <si>
    <t>Aa2B2</t>
  </si>
  <si>
    <t>Bi85BS</t>
  </si>
  <si>
    <t xml:space="preserve">'Argillitized' andesite </t>
  </si>
  <si>
    <t>In bed of lane west of Pukanec (repeat measurement close to site 53)</t>
  </si>
  <si>
    <t xml:space="preserve">Beside forest track along Vydričný Potok valley east of Sklené Teplice  </t>
  </si>
  <si>
    <t>Oa34B23</t>
  </si>
  <si>
    <t xml:space="preserve">Andesite </t>
  </si>
  <si>
    <t xml:space="preserve">Highly altered porphyritic diorite or andesite </t>
  </si>
  <si>
    <t xml:space="preserve">Kaolinized porphyry </t>
  </si>
  <si>
    <t xml:space="preserve">Altered porphyritic diorite or andesite </t>
  </si>
  <si>
    <t>Argillite (altered ? diorite)</t>
  </si>
  <si>
    <t xml:space="preserve">Beside forest track linking Vydričný Potok valley to Podhorie, SE of Sklené Teplice  </t>
  </si>
  <si>
    <t xml:space="preserve">Porphyritic (? basaltic) andesite </t>
  </si>
  <si>
    <t>Lieskovec; disused granodiorite quarry</t>
  </si>
  <si>
    <t>Basalt beside car park for shooting range near Mohovce</t>
  </si>
  <si>
    <t>Disused 'argillite' quarry south of Pliešovce to Slatinské Lazy road, west of Vigľašská Huta - Kalinka</t>
  </si>
  <si>
    <t>Notes:</t>
  </si>
  <si>
    <t>Sites are numbered sequentially in the order in which measurements using the portable gamma-ray spectrometer were made, the measurement procedure being as described in the text.</t>
  </si>
  <si>
    <t>Křovák co-ordinates were calculated from the UTM / MGRS  co-ordinates as described in the text.</t>
  </si>
  <si>
    <t>Map symbols are taken from the online geological map system, those highlighted being incorrect, presumably because outcrop boundaries have been drawn in the wrong places.</t>
  </si>
  <si>
    <t>The three repeat measurements at each site using the portable gamma-ray spectrometer are listed sequentially.</t>
  </si>
  <si>
    <t>Measurement 1</t>
  </si>
  <si>
    <t>Measurement 2</t>
  </si>
  <si>
    <t>Measurement 3</t>
  </si>
  <si>
    <t>n</t>
  </si>
  <si>
    <t>'Best estimate'</t>
  </si>
  <si>
    <t>South side of Banská Štiavnica to Banská Hodruša road at Hadová turnoff (within ~20 m of site 7)</t>
  </si>
  <si>
    <t>Cutting on road from Banská Hodruša to Salamandra ski resort beside dry Hodrušské Jazero reservoir (repeat of site 11)</t>
  </si>
  <si>
    <t>Cutting on road from Banská Hodruša to Salamandra ski resort beside dry Hodrušské Jazero reservoir (despite proximity, rocks appear different from site 10)</t>
  </si>
  <si>
    <t>%K</t>
  </si>
  <si>
    <t>%U</t>
  </si>
  <si>
    <t>%Th</t>
  </si>
  <si>
    <t>Mean</t>
  </si>
  <si>
    <t xml:space="preserve"> </t>
  </si>
  <si>
    <t xml:space="preserve">U  </t>
  </si>
  <si>
    <t>Th</t>
  </si>
  <si>
    <t>K</t>
  </si>
  <si>
    <r>
      <t>(</t>
    </r>
    <r>
      <rPr>
        <b/>
        <sz val="11"/>
        <color indexed="8"/>
        <rFont val="Symbol"/>
        <family val="1"/>
        <charset val="2"/>
      </rPr>
      <t>m</t>
    </r>
    <r>
      <rPr>
        <b/>
        <sz val="11"/>
        <color indexed="8"/>
        <rFont val="Calibri"/>
        <family val="2"/>
      </rPr>
      <t>W m</t>
    </r>
    <r>
      <rPr>
        <b/>
        <vertAlign val="superscript"/>
        <sz val="11"/>
        <color indexed="8"/>
        <rFont val="Calibri"/>
        <family val="2"/>
      </rPr>
      <t>-3</t>
    </r>
    <r>
      <rPr>
        <b/>
        <sz val="11"/>
        <color indexed="8"/>
        <rFont val="Calibri"/>
        <family val="2"/>
      </rPr>
      <t>)</t>
    </r>
  </si>
  <si>
    <t>(ppm)</t>
  </si>
  <si>
    <t>(wt %)</t>
  </si>
  <si>
    <r>
      <t>(</t>
    </r>
    <r>
      <rPr>
        <b/>
        <sz val="11"/>
        <color rgb="FF0070C0"/>
        <rFont val="Symbol"/>
        <family val="1"/>
        <charset val="2"/>
      </rPr>
      <t>m</t>
    </r>
    <r>
      <rPr>
        <b/>
        <sz val="11"/>
        <color rgb="FF0070C0"/>
        <rFont val="Calibri"/>
        <family val="2"/>
      </rPr>
      <t>W m</t>
    </r>
    <r>
      <rPr>
        <b/>
        <vertAlign val="superscript"/>
        <sz val="11"/>
        <color rgb="FF0070C0"/>
        <rFont val="Calibri"/>
        <family val="2"/>
      </rPr>
      <t>-3</t>
    </r>
    <r>
      <rPr>
        <b/>
        <sz val="11"/>
        <color rgb="FF0070C0"/>
        <rFont val="Calibri"/>
        <family val="2"/>
      </rPr>
      <t>)</t>
    </r>
  </si>
  <si>
    <r>
      <t>(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Calibri"/>
        <family val="2"/>
      </rPr>
      <t>W m</t>
    </r>
    <r>
      <rPr>
        <b/>
        <vertAlign val="superscript"/>
        <sz val="11"/>
        <color rgb="FFFF0000"/>
        <rFont val="Calibri"/>
        <family val="2"/>
      </rPr>
      <t>-3</t>
    </r>
    <r>
      <rPr>
        <b/>
        <sz val="11"/>
        <color rgb="FFFF0000"/>
        <rFont val="Calibri"/>
        <family val="2"/>
      </rPr>
      <t>)</t>
    </r>
  </si>
  <si>
    <r>
      <t>(</t>
    </r>
    <r>
      <rPr>
        <b/>
        <sz val="11"/>
        <rFont val="Symbol"/>
        <family val="1"/>
        <charset val="2"/>
      </rPr>
      <t>±</t>
    </r>
    <r>
      <rPr>
        <b/>
        <sz val="11"/>
        <rFont val="Calibri"/>
        <family val="2"/>
        <scheme val="minor"/>
      </rPr>
      <t>1</t>
    </r>
    <r>
      <rPr>
        <b/>
        <sz val="11"/>
        <rFont val="Symbol"/>
        <family val="1"/>
        <charset val="2"/>
      </rPr>
      <t>s</t>
    </r>
    <r>
      <rPr>
        <b/>
        <sz val="11"/>
        <rFont val="Calibri"/>
        <family val="2"/>
        <scheme val="minor"/>
      </rPr>
      <t>)</t>
    </r>
  </si>
  <si>
    <r>
      <t>(</t>
    </r>
    <r>
      <rPr>
        <b/>
        <sz val="11"/>
        <color rgb="FF0070C0"/>
        <rFont val="Symbol"/>
        <family val="1"/>
        <charset val="2"/>
      </rPr>
      <t>±</t>
    </r>
    <r>
      <rPr>
        <b/>
        <sz val="11"/>
        <color rgb="FF0070C0"/>
        <rFont val="Calibri"/>
        <family val="2"/>
        <scheme val="minor"/>
      </rPr>
      <t>1</t>
    </r>
    <r>
      <rPr>
        <b/>
        <sz val="11"/>
        <color rgb="FF0070C0"/>
        <rFont val="Symbol"/>
        <family val="1"/>
        <charset val="2"/>
      </rPr>
      <t>s</t>
    </r>
    <r>
      <rPr>
        <b/>
        <sz val="11"/>
        <color rgb="FF0070C0"/>
        <rFont val="Calibri"/>
        <family val="2"/>
        <scheme val="minor"/>
      </rPr>
      <t>)</t>
    </r>
  </si>
  <si>
    <t>[1]</t>
  </si>
  <si>
    <t>[2]</t>
  </si>
  <si>
    <t xml:space="preserve">The 'mean' values and their uncertainties, for each of the three radionuclide concentrations, are calculated in each case using the three original measurements. </t>
  </si>
  <si>
    <t>The standard deviation for the 'mean' radioactive heat production is calculated two ways. The first [1] is derived from the three contributing heat production measurements.</t>
  </si>
  <si>
    <t>The second [2] determination of the standard deviation for the 'mean' radioactive heat production is calculated from the uncertainties in radionuclide concentrations, assuming these to be uncorrelated.</t>
  </si>
  <si>
    <t xml:space="preserve">The 'best estimate' values and their uncertainties, for each of the three radionuclide concentrations, are calculated in each case by excluding highlighted measurements that appear to be outliers. </t>
  </si>
  <si>
    <r>
      <t xml:space="preserve">The heat production, Y, in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Calibri"/>
        <family val="2"/>
        <scheme val="minor"/>
      </rPr>
      <t>W m</t>
    </r>
    <r>
      <rPr>
        <vertAlign val="superscript"/>
        <sz val="10"/>
        <color theme="1"/>
        <rFont val="Calibri"/>
        <family val="2"/>
        <scheme val="minor"/>
      </rPr>
      <t>-3</t>
    </r>
    <r>
      <rPr>
        <sz val="10"/>
        <color theme="1"/>
        <rFont val="Calibri"/>
        <family val="2"/>
        <scheme val="minor"/>
      </rPr>
      <t>, for each measurement, is calculated using equation (1) using the highlighted input parameters; the basis of this equation is explained in the text.</t>
    </r>
  </si>
  <si>
    <t>UTM / MGRS co-ordinates (in zone 34U CU) were recorded in the field using a handheld GPS receiver.</t>
  </si>
  <si>
    <t>Best estimate' values for radionuclide concentrations with standard deviations larger than 10% are highlighted.</t>
  </si>
  <si>
    <t>The standard deviation for the 'best estimate' heat production is calculated from the uncertainties in radionuclide concentrations, assuming these to be uncorrelated, analogous to method [2] for the uncertainty in the 'mean'.</t>
  </si>
  <si>
    <t xml:space="preserve">Values for the 'best estimate' heat production from adjacent localities for which equivalent results might be expected are highlighted. </t>
  </si>
  <si>
    <t>The value of n denotes the number of contration measurements that contributed to each 'best estimate' of heat production.</t>
  </si>
  <si>
    <t>%K, %U and %Th denote the percentages of each 'best estimate' of heat production that originates from each of the radionuclides. The largest of these values for each site is highlighted.</t>
  </si>
  <si>
    <t>These 'mean' values with uncertainties calculated using method [1] are summarized in Table 2 in the main text.</t>
  </si>
  <si>
    <r>
      <t>Uncertainties in concentrations that exceed the manufacturer's specifications (</t>
    </r>
    <r>
      <rPr>
        <sz val="10"/>
        <color theme="1"/>
        <rFont val="Symbol"/>
        <family val="1"/>
        <charset val="2"/>
      </rPr>
      <t></t>
    </r>
    <r>
      <rPr>
        <sz val="10"/>
        <color theme="1"/>
        <rFont val="Calibri"/>
        <family val="2"/>
        <scheme val="minor"/>
      </rPr>
      <t xml:space="preserve">0.14 wt% K, </t>
    </r>
    <r>
      <rPr>
        <sz val="10"/>
        <color theme="1"/>
        <rFont val="Symbol"/>
        <family val="1"/>
        <charset val="2"/>
      </rPr>
      <t></t>
    </r>
    <r>
      <rPr>
        <sz val="10"/>
        <color theme="1"/>
        <rFont val="Calibri"/>
        <family val="2"/>
        <scheme val="minor"/>
      </rPr>
      <t>0.8 ppm U,</t>
    </r>
    <r>
      <rPr>
        <sz val="10"/>
        <color theme="1"/>
        <rFont val="Symbol"/>
        <family val="1"/>
        <charset val="2"/>
      </rPr>
      <t xml:space="preserve"> </t>
    </r>
    <r>
      <rPr>
        <sz val="10"/>
        <color theme="1"/>
        <rFont val="Calibri"/>
        <family val="2"/>
        <scheme val="minor"/>
      </rPr>
      <t>1.5 ppm Th) are highlighted.</t>
    </r>
  </si>
  <si>
    <t xml:space="preserve">From bluff at eastern edge of basalt outcrop west of minor road linking the R1 motorway to Ostrá Lúka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</si>
</sst>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indexed="8"/>
      <name val="Symbol"/>
      <family val="1"/>
      <charset val="2"/>
    </font>
    <font>
      <b/>
      <vertAlign val="superscript"/>
      <sz val="11"/>
      <color indexed="8"/>
      <name val="Calibri"/>
      <family val="2"/>
    </font>
    <font>
      <b/>
      <sz val="11"/>
      <name val="Symbol"/>
      <family val="1"/>
      <charset val="2"/>
    </font>
    <font>
      <b/>
      <sz val="11"/>
      <color rgb="FF0070C0"/>
      <name val="Symbol"/>
      <family val="1"/>
      <charset val="2"/>
    </font>
    <font>
      <b/>
      <vertAlign val="superscript"/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b/>
      <vertAlign val="superscript"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left" vertical="center"/>
    </xf>
    <xf numFmtId="1" fontId="5" fillId="0" borderId="0" xfId="0" applyNumberFormat="1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" fontId="0" fillId="0" borderId="0" xfId="0" applyNumberFormat="1" applyAlignment="1">
      <alignment horizontal="right"/>
    </xf>
    <xf numFmtId="1" fontId="5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1" fontId="0" fillId="0" borderId="0" xfId="0" quotePrefix="1" applyNumberForma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>
      <alignment horizontal="right" vertical="center"/>
    </xf>
    <xf numFmtId="1" fontId="1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2" fontId="0" fillId="0" borderId="0" xfId="0" applyNumberFormat="1"/>
    <xf numFmtId="2" fontId="2" fillId="0" borderId="0" xfId="0" quotePrefix="1" applyNumberFormat="1" applyFont="1" applyAlignment="1">
      <alignment horizontal="right"/>
    </xf>
    <xf numFmtId="2" fontId="1" fillId="2" borderId="0" xfId="0" applyNumberFormat="1" applyFont="1" applyFill="1" applyAlignment="1">
      <alignment horizontal="righ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2" fontId="0" fillId="0" borderId="0" xfId="0" applyNumberFormat="1" applyFill="1"/>
    <xf numFmtId="2" fontId="1" fillId="0" borderId="0" xfId="0" applyNumberFormat="1" applyFont="1"/>
    <xf numFmtId="1" fontId="0" fillId="0" borderId="0" xfId="0" applyNumberFormat="1"/>
    <xf numFmtId="2" fontId="10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0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Fill="1" applyAlignment="1">
      <alignment horizontal="left"/>
    </xf>
    <xf numFmtId="2" fontId="10" fillId="0" borderId="0" xfId="0" applyNumberFormat="1" applyFont="1" applyAlignment="1">
      <alignment horizontal="left"/>
    </xf>
    <xf numFmtId="2" fontId="12" fillId="0" borderId="0" xfId="0" applyNumberFormat="1" applyFont="1" applyAlignment="1">
      <alignment horizontal="left"/>
    </xf>
    <xf numFmtId="2" fontId="0" fillId="3" borderId="0" xfId="0" applyNumberFormat="1" applyFill="1" applyAlignment="1">
      <alignment horizontal="left"/>
    </xf>
    <xf numFmtId="0" fontId="11" fillId="0" borderId="0" xfId="0" applyFont="1"/>
    <xf numFmtId="2" fontId="5" fillId="2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1" fillId="0" borderId="0" xfId="0" applyNumberFormat="1" applyFont="1"/>
    <xf numFmtId="2" fontId="9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quotePrefix="1" applyFont="1"/>
    <xf numFmtId="2" fontId="10" fillId="3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2" fillId="2" borderId="0" xfId="0" applyNumberFormat="1" applyFont="1" applyFill="1"/>
    <xf numFmtId="2" fontId="9" fillId="2" borderId="0" xfId="0" applyNumberFormat="1" applyFont="1" applyFill="1" applyAlignment="1">
      <alignment horizontal="right"/>
    </xf>
    <xf numFmtId="2" fontId="2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1" fontId="1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tabSelected="1" topLeftCell="T45" workbookViewId="0">
      <selection activeCell="Q57" sqref="Q57"/>
    </sheetView>
  </sheetViews>
  <sheetFormatPr defaultRowHeight="15" x14ac:dyDescent="0.25"/>
  <cols>
    <col min="1" max="1" width="7.140625" style="1" customWidth="1"/>
    <col min="2" max="3" width="9" style="8" customWidth="1"/>
    <col min="4" max="5" width="9" style="18" customWidth="1"/>
    <col min="6" max="6" width="2.5703125" customWidth="1"/>
    <col min="7" max="7" width="138.28515625" style="3" customWidth="1"/>
    <col min="8" max="8" width="7.140625" style="4" customWidth="1"/>
    <col min="9" max="9" width="8.85546875" style="5" customWidth="1"/>
    <col min="10" max="10" width="48.5703125" style="3" customWidth="1"/>
    <col min="11" max="13" width="6.42578125" style="2" customWidth="1"/>
    <col min="14" max="14" width="8.85546875" style="41" customWidth="1"/>
    <col min="15" max="17" width="6.140625" style="2" customWidth="1"/>
    <col min="18" max="18" width="8.85546875" style="41" customWidth="1"/>
    <col min="19" max="21" width="6.7109375" style="2" customWidth="1"/>
    <col min="22" max="22" width="8.85546875" style="41" customWidth="1"/>
    <col min="23" max="28" width="6.42578125" style="46" customWidth="1"/>
    <col min="29" max="29" width="8.85546875" style="60" customWidth="1"/>
    <col min="30" max="30" width="6.140625" style="60" customWidth="1"/>
    <col min="31" max="31" width="6" style="60" customWidth="1"/>
    <col min="32" max="32" width="6.85546875" style="38" customWidth="1"/>
    <col min="33" max="33" width="6.85546875" style="32" customWidth="1"/>
    <col min="34" max="34" width="6.85546875" style="38" customWidth="1"/>
    <col min="35" max="35" width="6.85546875" style="32" customWidth="1"/>
    <col min="36" max="36" width="6.85546875" style="38" customWidth="1"/>
    <col min="37" max="37" width="6.85546875" style="32" customWidth="1"/>
    <col min="38" max="38" width="9.140625" style="24"/>
    <col min="39" max="39" width="6.140625" style="24" customWidth="1"/>
    <col min="40" max="40" width="3" customWidth="1"/>
    <col min="41" max="43" width="6.85546875" style="38" customWidth="1"/>
    <col min="267" max="267" width="7.140625" customWidth="1"/>
    <col min="268" max="271" width="9" customWidth="1"/>
    <col min="272" max="272" width="2.5703125" customWidth="1"/>
    <col min="273" max="273" width="106.7109375" customWidth="1"/>
    <col min="274" max="274" width="7.140625" customWidth="1"/>
    <col min="275" max="275" width="8.85546875" customWidth="1"/>
    <col min="276" max="276" width="48.5703125" customWidth="1"/>
    <col min="277" max="288" width="8.85546875" customWidth="1"/>
    <col min="289" max="289" width="19.140625" customWidth="1"/>
    <col min="290" max="290" width="19" customWidth="1"/>
    <col min="291" max="291" width="22.85546875" customWidth="1"/>
    <col min="523" max="523" width="7.140625" customWidth="1"/>
    <col min="524" max="527" width="9" customWidth="1"/>
    <col min="528" max="528" width="2.5703125" customWidth="1"/>
    <col min="529" max="529" width="106.7109375" customWidth="1"/>
    <col min="530" max="530" width="7.140625" customWidth="1"/>
    <col min="531" max="531" width="8.85546875" customWidth="1"/>
    <col min="532" max="532" width="48.5703125" customWidth="1"/>
    <col min="533" max="544" width="8.85546875" customWidth="1"/>
    <col min="545" max="545" width="19.140625" customWidth="1"/>
    <col min="546" max="546" width="19" customWidth="1"/>
    <col min="547" max="547" width="22.85546875" customWidth="1"/>
    <col min="779" max="779" width="7.140625" customWidth="1"/>
    <col min="780" max="783" width="9" customWidth="1"/>
    <col min="784" max="784" width="2.5703125" customWidth="1"/>
    <col min="785" max="785" width="106.7109375" customWidth="1"/>
    <col min="786" max="786" width="7.140625" customWidth="1"/>
    <col min="787" max="787" width="8.85546875" customWidth="1"/>
    <col min="788" max="788" width="48.5703125" customWidth="1"/>
    <col min="789" max="800" width="8.85546875" customWidth="1"/>
    <col min="801" max="801" width="19.140625" customWidth="1"/>
    <col min="802" max="802" width="19" customWidth="1"/>
    <col min="803" max="803" width="22.85546875" customWidth="1"/>
    <col min="1035" max="1035" width="7.140625" customWidth="1"/>
    <col min="1036" max="1039" width="9" customWidth="1"/>
    <col min="1040" max="1040" width="2.5703125" customWidth="1"/>
    <col min="1041" max="1041" width="106.7109375" customWidth="1"/>
    <col min="1042" max="1042" width="7.140625" customWidth="1"/>
    <col min="1043" max="1043" width="8.85546875" customWidth="1"/>
    <col min="1044" max="1044" width="48.5703125" customWidth="1"/>
    <col min="1045" max="1056" width="8.85546875" customWidth="1"/>
    <col min="1057" max="1057" width="19.140625" customWidth="1"/>
    <col min="1058" max="1058" width="19" customWidth="1"/>
    <col min="1059" max="1059" width="22.85546875" customWidth="1"/>
    <col min="1291" max="1291" width="7.140625" customWidth="1"/>
    <col min="1292" max="1295" width="9" customWidth="1"/>
    <col min="1296" max="1296" width="2.5703125" customWidth="1"/>
    <col min="1297" max="1297" width="106.7109375" customWidth="1"/>
    <col min="1298" max="1298" width="7.140625" customWidth="1"/>
    <col min="1299" max="1299" width="8.85546875" customWidth="1"/>
    <col min="1300" max="1300" width="48.5703125" customWidth="1"/>
    <col min="1301" max="1312" width="8.85546875" customWidth="1"/>
    <col min="1313" max="1313" width="19.140625" customWidth="1"/>
    <col min="1314" max="1314" width="19" customWidth="1"/>
    <col min="1315" max="1315" width="22.85546875" customWidth="1"/>
    <col min="1547" max="1547" width="7.140625" customWidth="1"/>
    <col min="1548" max="1551" width="9" customWidth="1"/>
    <col min="1552" max="1552" width="2.5703125" customWidth="1"/>
    <col min="1553" max="1553" width="106.7109375" customWidth="1"/>
    <col min="1554" max="1554" width="7.140625" customWidth="1"/>
    <col min="1555" max="1555" width="8.85546875" customWidth="1"/>
    <col min="1556" max="1556" width="48.5703125" customWidth="1"/>
    <col min="1557" max="1568" width="8.85546875" customWidth="1"/>
    <col min="1569" max="1569" width="19.140625" customWidth="1"/>
    <col min="1570" max="1570" width="19" customWidth="1"/>
    <col min="1571" max="1571" width="22.85546875" customWidth="1"/>
    <col min="1803" max="1803" width="7.140625" customWidth="1"/>
    <col min="1804" max="1807" width="9" customWidth="1"/>
    <col min="1808" max="1808" width="2.5703125" customWidth="1"/>
    <col min="1809" max="1809" width="106.7109375" customWidth="1"/>
    <col min="1810" max="1810" width="7.140625" customWidth="1"/>
    <col min="1811" max="1811" width="8.85546875" customWidth="1"/>
    <col min="1812" max="1812" width="48.5703125" customWidth="1"/>
    <col min="1813" max="1824" width="8.85546875" customWidth="1"/>
    <col min="1825" max="1825" width="19.140625" customWidth="1"/>
    <col min="1826" max="1826" width="19" customWidth="1"/>
    <col min="1827" max="1827" width="22.85546875" customWidth="1"/>
    <col min="2059" max="2059" width="7.140625" customWidth="1"/>
    <col min="2060" max="2063" width="9" customWidth="1"/>
    <col min="2064" max="2064" width="2.5703125" customWidth="1"/>
    <col min="2065" max="2065" width="106.7109375" customWidth="1"/>
    <col min="2066" max="2066" width="7.140625" customWidth="1"/>
    <col min="2067" max="2067" width="8.85546875" customWidth="1"/>
    <col min="2068" max="2068" width="48.5703125" customWidth="1"/>
    <col min="2069" max="2080" width="8.85546875" customWidth="1"/>
    <col min="2081" max="2081" width="19.140625" customWidth="1"/>
    <col min="2082" max="2082" width="19" customWidth="1"/>
    <col min="2083" max="2083" width="22.85546875" customWidth="1"/>
    <col min="2315" max="2315" width="7.140625" customWidth="1"/>
    <col min="2316" max="2319" width="9" customWidth="1"/>
    <col min="2320" max="2320" width="2.5703125" customWidth="1"/>
    <col min="2321" max="2321" width="106.7109375" customWidth="1"/>
    <col min="2322" max="2322" width="7.140625" customWidth="1"/>
    <col min="2323" max="2323" width="8.85546875" customWidth="1"/>
    <col min="2324" max="2324" width="48.5703125" customWidth="1"/>
    <col min="2325" max="2336" width="8.85546875" customWidth="1"/>
    <col min="2337" max="2337" width="19.140625" customWidth="1"/>
    <col min="2338" max="2338" width="19" customWidth="1"/>
    <col min="2339" max="2339" width="22.85546875" customWidth="1"/>
    <col min="2571" max="2571" width="7.140625" customWidth="1"/>
    <col min="2572" max="2575" width="9" customWidth="1"/>
    <col min="2576" max="2576" width="2.5703125" customWidth="1"/>
    <col min="2577" max="2577" width="106.7109375" customWidth="1"/>
    <col min="2578" max="2578" width="7.140625" customWidth="1"/>
    <col min="2579" max="2579" width="8.85546875" customWidth="1"/>
    <col min="2580" max="2580" width="48.5703125" customWidth="1"/>
    <col min="2581" max="2592" width="8.85546875" customWidth="1"/>
    <col min="2593" max="2593" width="19.140625" customWidth="1"/>
    <col min="2594" max="2594" width="19" customWidth="1"/>
    <col min="2595" max="2595" width="22.85546875" customWidth="1"/>
    <col min="2827" max="2827" width="7.140625" customWidth="1"/>
    <col min="2828" max="2831" width="9" customWidth="1"/>
    <col min="2832" max="2832" width="2.5703125" customWidth="1"/>
    <col min="2833" max="2833" width="106.7109375" customWidth="1"/>
    <col min="2834" max="2834" width="7.140625" customWidth="1"/>
    <col min="2835" max="2835" width="8.85546875" customWidth="1"/>
    <col min="2836" max="2836" width="48.5703125" customWidth="1"/>
    <col min="2837" max="2848" width="8.85546875" customWidth="1"/>
    <col min="2849" max="2849" width="19.140625" customWidth="1"/>
    <col min="2850" max="2850" width="19" customWidth="1"/>
    <col min="2851" max="2851" width="22.85546875" customWidth="1"/>
    <col min="3083" max="3083" width="7.140625" customWidth="1"/>
    <col min="3084" max="3087" width="9" customWidth="1"/>
    <col min="3088" max="3088" width="2.5703125" customWidth="1"/>
    <col min="3089" max="3089" width="106.7109375" customWidth="1"/>
    <col min="3090" max="3090" width="7.140625" customWidth="1"/>
    <col min="3091" max="3091" width="8.85546875" customWidth="1"/>
    <col min="3092" max="3092" width="48.5703125" customWidth="1"/>
    <col min="3093" max="3104" width="8.85546875" customWidth="1"/>
    <col min="3105" max="3105" width="19.140625" customWidth="1"/>
    <col min="3106" max="3106" width="19" customWidth="1"/>
    <col min="3107" max="3107" width="22.85546875" customWidth="1"/>
    <col min="3339" max="3339" width="7.140625" customWidth="1"/>
    <col min="3340" max="3343" width="9" customWidth="1"/>
    <col min="3344" max="3344" width="2.5703125" customWidth="1"/>
    <col min="3345" max="3345" width="106.7109375" customWidth="1"/>
    <col min="3346" max="3346" width="7.140625" customWidth="1"/>
    <col min="3347" max="3347" width="8.85546875" customWidth="1"/>
    <col min="3348" max="3348" width="48.5703125" customWidth="1"/>
    <col min="3349" max="3360" width="8.85546875" customWidth="1"/>
    <col min="3361" max="3361" width="19.140625" customWidth="1"/>
    <col min="3362" max="3362" width="19" customWidth="1"/>
    <col min="3363" max="3363" width="22.85546875" customWidth="1"/>
    <col min="3595" max="3595" width="7.140625" customWidth="1"/>
    <col min="3596" max="3599" width="9" customWidth="1"/>
    <col min="3600" max="3600" width="2.5703125" customWidth="1"/>
    <col min="3601" max="3601" width="106.7109375" customWidth="1"/>
    <col min="3602" max="3602" width="7.140625" customWidth="1"/>
    <col min="3603" max="3603" width="8.85546875" customWidth="1"/>
    <col min="3604" max="3604" width="48.5703125" customWidth="1"/>
    <col min="3605" max="3616" width="8.85546875" customWidth="1"/>
    <col min="3617" max="3617" width="19.140625" customWidth="1"/>
    <col min="3618" max="3618" width="19" customWidth="1"/>
    <col min="3619" max="3619" width="22.85546875" customWidth="1"/>
    <col min="3851" max="3851" width="7.140625" customWidth="1"/>
    <col min="3852" max="3855" width="9" customWidth="1"/>
    <col min="3856" max="3856" width="2.5703125" customWidth="1"/>
    <col min="3857" max="3857" width="106.7109375" customWidth="1"/>
    <col min="3858" max="3858" width="7.140625" customWidth="1"/>
    <col min="3859" max="3859" width="8.85546875" customWidth="1"/>
    <col min="3860" max="3860" width="48.5703125" customWidth="1"/>
    <col min="3861" max="3872" width="8.85546875" customWidth="1"/>
    <col min="3873" max="3873" width="19.140625" customWidth="1"/>
    <col min="3874" max="3874" width="19" customWidth="1"/>
    <col min="3875" max="3875" width="22.85546875" customWidth="1"/>
    <col min="4107" max="4107" width="7.140625" customWidth="1"/>
    <col min="4108" max="4111" width="9" customWidth="1"/>
    <col min="4112" max="4112" width="2.5703125" customWidth="1"/>
    <col min="4113" max="4113" width="106.7109375" customWidth="1"/>
    <col min="4114" max="4114" width="7.140625" customWidth="1"/>
    <col min="4115" max="4115" width="8.85546875" customWidth="1"/>
    <col min="4116" max="4116" width="48.5703125" customWidth="1"/>
    <col min="4117" max="4128" width="8.85546875" customWidth="1"/>
    <col min="4129" max="4129" width="19.140625" customWidth="1"/>
    <col min="4130" max="4130" width="19" customWidth="1"/>
    <col min="4131" max="4131" width="22.85546875" customWidth="1"/>
    <col min="4363" max="4363" width="7.140625" customWidth="1"/>
    <col min="4364" max="4367" width="9" customWidth="1"/>
    <col min="4368" max="4368" width="2.5703125" customWidth="1"/>
    <col min="4369" max="4369" width="106.7109375" customWidth="1"/>
    <col min="4370" max="4370" width="7.140625" customWidth="1"/>
    <col min="4371" max="4371" width="8.85546875" customWidth="1"/>
    <col min="4372" max="4372" width="48.5703125" customWidth="1"/>
    <col min="4373" max="4384" width="8.85546875" customWidth="1"/>
    <col min="4385" max="4385" width="19.140625" customWidth="1"/>
    <col min="4386" max="4386" width="19" customWidth="1"/>
    <col min="4387" max="4387" width="22.85546875" customWidth="1"/>
    <col min="4619" max="4619" width="7.140625" customWidth="1"/>
    <col min="4620" max="4623" width="9" customWidth="1"/>
    <col min="4624" max="4624" width="2.5703125" customWidth="1"/>
    <col min="4625" max="4625" width="106.7109375" customWidth="1"/>
    <col min="4626" max="4626" width="7.140625" customWidth="1"/>
    <col min="4627" max="4627" width="8.85546875" customWidth="1"/>
    <col min="4628" max="4628" width="48.5703125" customWidth="1"/>
    <col min="4629" max="4640" width="8.85546875" customWidth="1"/>
    <col min="4641" max="4641" width="19.140625" customWidth="1"/>
    <col min="4642" max="4642" width="19" customWidth="1"/>
    <col min="4643" max="4643" width="22.85546875" customWidth="1"/>
    <col min="4875" max="4875" width="7.140625" customWidth="1"/>
    <col min="4876" max="4879" width="9" customWidth="1"/>
    <col min="4880" max="4880" width="2.5703125" customWidth="1"/>
    <col min="4881" max="4881" width="106.7109375" customWidth="1"/>
    <col min="4882" max="4882" width="7.140625" customWidth="1"/>
    <col min="4883" max="4883" width="8.85546875" customWidth="1"/>
    <col min="4884" max="4884" width="48.5703125" customWidth="1"/>
    <col min="4885" max="4896" width="8.85546875" customWidth="1"/>
    <col min="4897" max="4897" width="19.140625" customWidth="1"/>
    <col min="4898" max="4898" width="19" customWidth="1"/>
    <col min="4899" max="4899" width="22.85546875" customWidth="1"/>
    <col min="5131" max="5131" width="7.140625" customWidth="1"/>
    <col min="5132" max="5135" width="9" customWidth="1"/>
    <col min="5136" max="5136" width="2.5703125" customWidth="1"/>
    <col min="5137" max="5137" width="106.7109375" customWidth="1"/>
    <col min="5138" max="5138" width="7.140625" customWidth="1"/>
    <col min="5139" max="5139" width="8.85546875" customWidth="1"/>
    <col min="5140" max="5140" width="48.5703125" customWidth="1"/>
    <col min="5141" max="5152" width="8.85546875" customWidth="1"/>
    <col min="5153" max="5153" width="19.140625" customWidth="1"/>
    <col min="5154" max="5154" width="19" customWidth="1"/>
    <col min="5155" max="5155" width="22.85546875" customWidth="1"/>
    <col min="5387" max="5387" width="7.140625" customWidth="1"/>
    <col min="5388" max="5391" width="9" customWidth="1"/>
    <col min="5392" max="5392" width="2.5703125" customWidth="1"/>
    <col min="5393" max="5393" width="106.7109375" customWidth="1"/>
    <col min="5394" max="5394" width="7.140625" customWidth="1"/>
    <col min="5395" max="5395" width="8.85546875" customWidth="1"/>
    <col min="5396" max="5396" width="48.5703125" customWidth="1"/>
    <col min="5397" max="5408" width="8.85546875" customWidth="1"/>
    <col min="5409" max="5409" width="19.140625" customWidth="1"/>
    <col min="5410" max="5410" width="19" customWidth="1"/>
    <col min="5411" max="5411" width="22.85546875" customWidth="1"/>
    <col min="5643" max="5643" width="7.140625" customWidth="1"/>
    <col min="5644" max="5647" width="9" customWidth="1"/>
    <col min="5648" max="5648" width="2.5703125" customWidth="1"/>
    <col min="5649" max="5649" width="106.7109375" customWidth="1"/>
    <col min="5650" max="5650" width="7.140625" customWidth="1"/>
    <col min="5651" max="5651" width="8.85546875" customWidth="1"/>
    <col min="5652" max="5652" width="48.5703125" customWidth="1"/>
    <col min="5653" max="5664" width="8.85546875" customWidth="1"/>
    <col min="5665" max="5665" width="19.140625" customWidth="1"/>
    <col min="5666" max="5666" width="19" customWidth="1"/>
    <col min="5667" max="5667" width="22.85546875" customWidth="1"/>
    <col min="5899" max="5899" width="7.140625" customWidth="1"/>
    <col min="5900" max="5903" width="9" customWidth="1"/>
    <col min="5904" max="5904" width="2.5703125" customWidth="1"/>
    <col min="5905" max="5905" width="106.7109375" customWidth="1"/>
    <col min="5906" max="5906" width="7.140625" customWidth="1"/>
    <col min="5907" max="5907" width="8.85546875" customWidth="1"/>
    <col min="5908" max="5908" width="48.5703125" customWidth="1"/>
    <col min="5909" max="5920" width="8.85546875" customWidth="1"/>
    <col min="5921" max="5921" width="19.140625" customWidth="1"/>
    <col min="5922" max="5922" width="19" customWidth="1"/>
    <col min="5923" max="5923" width="22.85546875" customWidth="1"/>
    <col min="6155" max="6155" width="7.140625" customWidth="1"/>
    <col min="6156" max="6159" width="9" customWidth="1"/>
    <col min="6160" max="6160" width="2.5703125" customWidth="1"/>
    <col min="6161" max="6161" width="106.7109375" customWidth="1"/>
    <col min="6162" max="6162" width="7.140625" customWidth="1"/>
    <col min="6163" max="6163" width="8.85546875" customWidth="1"/>
    <col min="6164" max="6164" width="48.5703125" customWidth="1"/>
    <col min="6165" max="6176" width="8.85546875" customWidth="1"/>
    <col min="6177" max="6177" width="19.140625" customWidth="1"/>
    <col min="6178" max="6178" width="19" customWidth="1"/>
    <col min="6179" max="6179" width="22.85546875" customWidth="1"/>
    <col min="6411" max="6411" width="7.140625" customWidth="1"/>
    <col min="6412" max="6415" width="9" customWidth="1"/>
    <col min="6416" max="6416" width="2.5703125" customWidth="1"/>
    <col min="6417" max="6417" width="106.7109375" customWidth="1"/>
    <col min="6418" max="6418" width="7.140625" customWidth="1"/>
    <col min="6419" max="6419" width="8.85546875" customWidth="1"/>
    <col min="6420" max="6420" width="48.5703125" customWidth="1"/>
    <col min="6421" max="6432" width="8.85546875" customWidth="1"/>
    <col min="6433" max="6433" width="19.140625" customWidth="1"/>
    <col min="6434" max="6434" width="19" customWidth="1"/>
    <col min="6435" max="6435" width="22.85546875" customWidth="1"/>
    <col min="6667" max="6667" width="7.140625" customWidth="1"/>
    <col min="6668" max="6671" width="9" customWidth="1"/>
    <col min="6672" max="6672" width="2.5703125" customWidth="1"/>
    <col min="6673" max="6673" width="106.7109375" customWidth="1"/>
    <col min="6674" max="6674" width="7.140625" customWidth="1"/>
    <col min="6675" max="6675" width="8.85546875" customWidth="1"/>
    <col min="6676" max="6676" width="48.5703125" customWidth="1"/>
    <col min="6677" max="6688" width="8.85546875" customWidth="1"/>
    <col min="6689" max="6689" width="19.140625" customWidth="1"/>
    <col min="6690" max="6690" width="19" customWidth="1"/>
    <col min="6691" max="6691" width="22.85546875" customWidth="1"/>
    <col min="6923" max="6923" width="7.140625" customWidth="1"/>
    <col min="6924" max="6927" width="9" customWidth="1"/>
    <col min="6928" max="6928" width="2.5703125" customWidth="1"/>
    <col min="6929" max="6929" width="106.7109375" customWidth="1"/>
    <col min="6930" max="6930" width="7.140625" customWidth="1"/>
    <col min="6931" max="6931" width="8.85546875" customWidth="1"/>
    <col min="6932" max="6932" width="48.5703125" customWidth="1"/>
    <col min="6933" max="6944" width="8.85546875" customWidth="1"/>
    <col min="6945" max="6945" width="19.140625" customWidth="1"/>
    <col min="6946" max="6946" width="19" customWidth="1"/>
    <col min="6947" max="6947" width="22.85546875" customWidth="1"/>
    <col min="7179" max="7179" width="7.140625" customWidth="1"/>
    <col min="7180" max="7183" width="9" customWidth="1"/>
    <col min="7184" max="7184" width="2.5703125" customWidth="1"/>
    <col min="7185" max="7185" width="106.7109375" customWidth="1"/>
    <col min="7186" max="7186" width="7.140625" customWidth="1"/>
    <col min="7187" max="7187" width="8.85546875" customWidth="1"/>
    <col min="7188" max="7188" width="48.5703125" customWidth="1"/>
    <col min="7189" max="7200" width="8.85546875" customWidth="1"/>
    <col min="7201" max="7201" width="19.140625" customWidth="1"/>
    <col min="7202" max="7202" width="19" customWidth="1"/>
    <col min="7203" max="7203" width="22.85546875" customWidth="1"/>
    <col min="7435" max="7435" width="7.140625" customWidth="1"/>
    <col min="7436" max="7439" width="9" customWidth="1"/>
    <col min="7440" max="7440" width="2.5703125" customWidth="1"/>
    <col min="7441" max="7441" width="106.7109375" customWidth="1"/>
    <col min="7442" max="7442" width="7.140625" customWidth="1"/>
    <col min="7443" max="7443" width="8.85546875" customWidth="1"/>
    <col min="7444" max="7444" width="48.5703125" customWidth="1"/>
    <col min="7445" max="7456" width="8.85546875" customWidth="1"/>
    <col min="7457" max="7457" width="19.140625" customWidth="1"/>
    <col min="7458" max="7458" width="19" customWidth="1"/>
    <col min="7459" max="7459" width="22.85546875" customWidth="1"/>
    <col min="7691" max="7691" width="7.140625" customWidth="1"/>
    <col min="7692" max="7695" width="9" customWidth="1"/>
    <col min="7696" max="7696" width="2.5703125" customWidth="1"/>
    <col min="7697" max="7697" width="106.7109375" customWidth="1"/>
    <col min="7698" max="7698" width="7.140625" customWidth="1"/>
    <col min="7699" max="7699" width="8.85546875" customWidth="1"/>
    <col min="7700" max="7700" width="48.5703125" customWidth="1"/>
    <col min="7701" max="7712" width="8.85546875" customWidth="1"/>
    <col min="7713" max="7713" width="19.140625" customWidth="1"/>
    <col min="7714" max="7714" width="19" customWidth="1"/>
    <col min="7715" max="7715" width="22.85546875" customWidth="1"/>
    <col min="7947" max="7947" width="7.140625" customWidth="1"/>
    <col min="7948" max="7951" width="9" customWidth="1"/>
    <col min="7952" max="7952" width="2.5703125" customWidth="1"/>
    <col min="7953" max="7953" width="106.7109375" customWidth="1"/>
    <col min="7954" max="7954" width="7.140625" customWidth="1"/>
    <col min="7955" max="7955" width="8.85546875" customWidth="1"/>
    <col min="7956" max="7956" width="48.5703125" customWidth="1"/>
    <col min="7957" max="7968" width="8.85546875" customWidth="1"/>
    <col min="7969" max="7969" width="19.140625" customWidth="1"/>
    <col min="7970" max="7970" width="19" customWidth="1"/>
    <col min="7971" max="7971" width="22.85546875" customWidth="1"/>
    <col min="8203" max="8203" width="7.140625" customWidth="1"/>
    <col min="8204" max="8207" width="9" customWidth="1"/>
    <col min="8208" max="8208" width="2.5703125" customWidth="1"/>
    <col min="8209" max="8209" width="106.7109375" customWidth="1"/>
    <col min="8210" max="8210" width="7.140625" customWidth="1"/>
    <col min="8211" max="8211" width="8.85546875" customWidth="1"/>
    <col min="8212" max="8212" width="48.5703125" customWidth="1"/>
    <col min="8213" max="8224" width="8.85546875" customWidth="1"/>
    <col min="8225" max="8225" width="19.140625" customWidth="1"/>
    <col min="8226" max="8226" width="19" customWidth="1"/>
    <col min="8227" max="8227" width="22.85546875" customWidth="1"/>
    <col min="8459" max="8459" width="7.140625" customWidth="1"/>
    <col min="8460" max="8463" width="9" customWidth="1"/>
    <col min="8464" max="8464" width="2.5703125" customWidth="1"/>
    <col min="8465" max="8465" width="106.7109375" customWidth="1"/>
    <col min="8466" max="8466" width="7.140625" customWidth="1"/>
    <col min="8467" max="8467" width="8.85546875" customWidth="1"/>
    <col min="8468" max="8468" width="48.5703125" customWidth="1"/>
    <col min="8469" max="8480" width="8.85546875" customWidth="1"/>
    <col min="8481" max="8481" width="19.140625" customWidth="1"/>
    <col min="8482" max="8482" width="19" customWidth="1"/>
    <col min="8483" max="8483" width="22.85546875" customWidth="1"/>
    <col min="8715" max="8715" width="7.140625" customWidth="1"/>
    <col min="8716" max="8719" width="9" customWidth="1"/>
    <col min="8720" max="8720" width="2.5703125" customWidth="1"/>
    <col min="8721" max="8721" width="106.7109375" customWidth="1"/>
    <col min="8722" max="8722" width="7.140625" customWidth="1"/>
    <col min="8723" max="8723" width="8.85546875" customWidth="1"/>
    <col min="8724" max="8724" width="48.5703125" customWidth="1"/>
    <col min="8725" max="8736" width="8.85546875" customWidth="1"/>
    <col min="8737" max="8737" width="19.140625" customWidth="1"/>
    <col min="8738" max="8738" width="19" customWidth="1"/>
    <col min="8739" max="8739" width="22.85546875" customWidth="1"/>
    <col min="8971" max="8971" width="7.140625" customWidth="1"/>
    <col min="8972" max="8975" width="9" customWidth="1"/>
    <col min="8976" max="8976" width="2.5703125" customWidth="1"/>
    <col min="8977" max="8977" width="106.7109375" customWidth="1"/>
    <col min="8978" max="8978" width="7.140625" customWidth="1"/>
    <col min="8979" max="8979" width="8.85546875" customWidth="1"/>
    <col min="8980" max="8980" width="48.5703125" customWidth="1"/>
    <col min="8981" max="8992" width="8.85546875" customWidth="1"/>
    <col min="8993" max="8993" width="19.140625" customWidth="1"/>
    <col min="8994" max="8994" width="19" customWidth="1"/>
    <col min="8995" max="8995" width="22.85546875" customWidth="1"/>
    <col min="9227" max="9227" width="7.140625" customWidth="1"/>
    <col min="9228" max="9231" width="9" customWidth="1"/>
    <col min="9232" max="9232" width="2.5703125" customWidth="1"/>
    <col min="9233" max="9233" width="106.7109375" customWidth="1"/>
    <col min="9234" max="9234" width="7.140625" customWidth="1"/>
    <col min="9235" max="9235" width="8.85546875" customWidth="1"/>
    <col min="9236" max="9236" width="48.5703125" customWidth="1"/>
    <col min="9237" max="9248" width="8.85546875" customWidth="1"/>
    <col min="9249" max="9249" width="19.140625" customWidth="1"/>
    <col min="9250" max="9250" width="19" customWidth="1"/>
    <col min="9251" max="9251" width="22.85546875" customWidth="1"/>
    <col min="9483" max="9483" width="7.140625" customWidth="1"/>
    <col min="9484" max="9487" width="9" customWidth="1"/>
    <col min="9488" max="9488" width="2.5703125" customWidth="1"/>
    <col min="9489" max="9489" width="106.7109375" customWidth="1"/>
    <col min="9490" max="9490" width="7.140625" customWidth="1"/>
    <col min="9491" max="9491" width="8.85546875" customWidth="1"/>
    <col min="9492" max="9492" width="48.5703125" customWidth="1"/>
    <col min="9493" max="9504" width="8.85546875" customWidth="1"/>
    <col min="9505" max="9505" width="19.140625" customWidth="1"/>
    <col min="9506" max="9506" width="19" customWidth="1"/>
    <col min="9507" max="9507" width="22.85546875" customWidth="1"/>
    <col min="9739" max="9739" width="7.140625" customWidth="1"/>
    <col min="9740" max="9743" width="9" customWidth="1"/>
    <col min="9744" max="9744" width="2.5703125" customWidth="1"/>
    <col min="9745" max="9745" width="106.7109375" customWidth="1"/>
    <col min="9746" max="9746" width="7.140625" customWidth="1"/>
    <col min="9747" max="9747" width="8.85546875" customWidth="1"/>
    <col min="9748" max="9748" width="48.5703125" customWidth="1"/>
    <col min="9749" max="9760" width="8.85546875" customWidth="1"/>
    <col min="9761" max="9761" width="19.140625" customWidth="1"/>
    <col min="9762" max="9762" width="19" customWidth="1"/>
    <col min="9763" max="9763" width="22.85546875" customWidth="1"/>
    <col min="9995" max="9995" width="7.140625" customWidth="1"/>
    <col min="9996" max="9999" width="9" customWidth="1"/>
    <col min="10000" max="10000" width="2.5703125" customWidth="1"/>
    <col min="10001" max="10001" width="106.7109375" customWidth="1"/>
    <col min="10002" max="10002" width="7.140625" customWidth="1"/>
    <col min="10003" max="10003" width="8.85546875" customWidth="1"/>
    <col min="10004" max="10004" width="48.5703125" customWidth="1"/>
    <col min="10005" max="10016" width="8.85546875" customWidth="1"/>
    <col min="10017" max="10017" width="19.140625" customWidth="1"/>
    <col min="10018" max="10018" width="19" customWidth="1"/>
    <col min="10019" max="10019" width="22.85546875" customWidth="1"/>
    <col min="10251" max="10251" width="7.140625" customWidth="1"/>
    <col min="10252" max="10255" width="9" customWidth="1"/>
    <col min="10256" max="10256" width="2.5703125" customWidth="1"/>
    <col min="10257" max="10257" width="106.7109375" customWidth="1"/>
    <col min="10258" max="10258" width="7.140625" customWidth="1"/>
    <col min="10259" max="10259" width="8.85546875" customWidth="1"/>
    <col min="10260" max="10260" width="48.5703125" customWidth="1"/>
    <col min="10261" max="10272" width="8.85546875" customWidth="1"/>
    <col min="10273" max="10273" width="19.140625" customWidth="1"/>
    <col min="10274" max="10274" width="19" customWidth="1"/>
    <col min="10275" max="10275" width="22.85546875" customWidth="1"/>
    <col min="10507" max="10507" width="7.140625" customWidth="1"/>
    <col min="10508" max="10511" width="9" customWidth="1"/>
    <col min="10512" max="10512" width="2.5703125" customWidth="1"/>
    <col min="10513" max="10513" width="106.7109375" customWidth="1"/>
    <col min="10514" max="10514" width="7.140625" customWidth="1"/>
    <col min="10515" max="10515" width="8.85546875" customWidth="1"/>
    <col min="10516" max="10516" width="48.5703125" customWidth="1"/>
    <col min="10517" max="10528" width="8.85546875" customWidth="1"/>
    <col min="10529" max="10529" width="19.140625" customWidth="1"/>
    <col min="10530" max="10530" width="19" customWidth="1"/>
    <col min="10531" max="10531" width="22.85546875" customWidth="1"/>
    <col min="10763" max="10763" width="7.140625" customWidth="1"/>
    <col min="10764" max="10767" width="9" customWidth="1"/>
    <col min="10768" max="10768" width="2.5703125" customWidth="1"/>
    <col min="10769" max="10769" width="106.7109375" customWidth="1"/>
    <col min="10770" max="10770" width="7.140625" customWidth="1"/>
    <col min="10771" max="10771" width="8.85546875" customWidth="1"/>
    <col min="10772" max="10772" width="48.5703125" customWidth="1"/>
    <col min="10773" max="10784" width="8.85546875" customWidth="1"/>
    <col min="10785" max="10785" width="19.140625" customWidth="1"/>
    <col min="10786" max="10786" width="19" customWidth="1"/>
    <col min="10787" max="10787" width="22.85546875" customWidth="1"/>
    <col min="11019" max="11019" width="7.140625" customWidth="1"/>
    <col min="11020" max="11023" width="9" customWidth="1"/>
    <col min="11024" max="11024" width="2.5703125" customWidth="1"/>
    <col min="11025" max="11025" width="106.7109375" customWidth="1"/>
    <col min="11026" max="11026" width="7.140625" customWidth="1"/>
    <col min="11027" max="11027" width="8.85546875" customWidth="1"/>
    <col min="11028" max="11028" width="48.5703125" customWidth="1"/>
    <col min="11029" max="11040" width="8.85546875" customWidth="1"/>
    <col min="11041" max="11041" width="19.140625" customWidth="1"/>
    <col min="11042" max="11042" width="19" customWidth="1"/>
    <col min="11043" max="11043" width="22.85546875" customWidth="1"/>
    <col min="11275" max="11275" width="7.140625" customWidth="1"/>
    <col min="11276" max="11279" width="9" customWidth="1"/>
    <col min="11280" max="11280" width="2.5703125" customWidth="1"/>
    <col min="11281" max="11281" width="106.7109375" customWidth="1"/>
    <col min="11282" max="11282" width="7.140625" customWidth="1"/>
    <col min="11283" max="11283" width="8.85546875" customWidth="1"/>
    <col min="11284" max="11284" width="48.5703125" customWidth="1"/>
    <col min="11285" max="11296" width="8.85546875" customWidth="1"/>
    <col min="11297" max="11297" width="19.140625" customWidth="1"/>
    <col min="11298" max="11298" width="19" customWidth="1"/>
    <col min="11299" max="11299" width="22.85546875" customWidth="1"/>
    <col min="11531" max="11531" width="7.140625" customWidth="1"/>
    <col min="11532" max="11535" width="9" customWidth="1"/>
    <col min="11536" max="11536" width="2.5703125" customWidth="1"/>
    <col min="11537" max="11537" width="106.7109375" customWidth="1"/>
    <col min="11538" max="11538" width="7.140625" customWidth="1"/>
    <col min="11539" max="11539" width="8.85546875" customWidth="1"/>
    <col min="11540" max="11540" width="48.5703125" customWidth="1"/>
    <col min="11541" max="11552" width="8.85546875" customWidth="1"/>
    <col min="11553" max="11553" width="19.140625" customWidth="1"/>
    <col min="11554" max="11554" width="19" customWidth="1"/>
    <col min="11555" max="11555" width="22.85546875" customWidth="1"/>
    <col min="11787" max="11787" width="7.140625" customWidth="1"/>
    <col min="11788" max="11791" width="9" customWidth="1"/>
    <col min="11792" max="11792" width="2.5703125" customWidth="1"/>
    <col min="11793" max="11793" width="106.7109375" customWidth="1"/>
    <col min="11794" max="11794" width="7.140625" customWidth="1"/>
    <col min="11795" max="11795" width="8.85546875" customWidth="1"/>
    <col min="11796" max="11796" width="48.5703125" customWidth="1"/>
    <col min="11797" max="11808" width="8.85546875" customWidth="1"/>
    <col min="11809" max="11809" width="19.140625" customWidth="1"/>
    <col min="11810" max="11810" width="19" customWidth="1"/>
    <col min="11811" max="11811" width="22.85546875" customWidth="1"/>
    <col min="12043" max="12043" width="7.140625" customWidth="1"/>
    <col min="12044" max="12047" width="9" customWidth="1"/>
    <col min="12048" max="12048" width="2.5703125" customWidth="1"/>
    <col min="12049" max="12049" width="106.7109375" customWidth="1"/>
    <col min="12050" max="12050" width="7.140625" customWidth="1"/>
    <col min="12051" max="12051" width="8.85546875" customWidth="1"/>
    <col min="12052" max="12052" width="48.5703125" customWidth="1"/>
    <col min="12053" max="12064" width="8.85546875" customWidth="1"/>
    <col min="12065" max="12065" width="19.140625" customWidth="1"/>
    <col min="12066" max="12066" width="19" customWidth="1"/>
    <col min="12067" max="12067" width="22.85546875" customWidth="1"/>
    <col min="12299" max="12299" width="7.140625" customWidth="1"/>
    <col min="12300" max="12303" width="9" customWidth="1"/>
    <col min="12304" max="12304" width="2.5703125" customWidth="1"/>
    <col min="12305" max="12305" width="106.7109375" customWidth="1"/>
    <col min="12306" max="12306" width="7.140625" customWidth="1"/>
    <col min="12307" max="12307" width="8.85546875" customWidth="1"/>
    <col min="12308" max="12308" width="48.5703125" customWidth="1"/>
    <col min="12309" max="12320" width="8.85546875" customWidth="1"/>
    <col min="12321" max="12321" width="19.140625" customWidth="1"/>
    <col min="12322" max="12322" width="19" customWidth="1"/>
    <col min="12323" max="12323" width="22.85546875" customWidth="1"/>
    <col min="12555" max="12555" width="7.140625" customWidth="1"/>
    <col min="12556" max="12559" width="9" customWidth="1"/>
    <col min="12560" max="12560" width="2.5703125" customWidth="1"/>
    <col min="12561" max="12561" width="106.7109375" customWidth="1"/>
    <col min="12562" max="12562" width="7.140625" customWidth="1"/>
    <col min="12563" max="12563" width="8.85546875" customWidth="1"/>
    <col min="12564" max="12564" width="48.5703125" customWidth="1"/>
    <col min="12565" max="12576" width="8.85546875" customWidth="1"/>
    <col min="12577" max="12577" width="19.140625" customWidth="1"/>
    <col min="12578" max="12578" width="19" customWidth="1"/>
    <col min="12579" max="12579" width="22.85546875" customWidth="1"/>
    <col min="12811" max="12811" width="7.140625" customWidth="1"/>
    <col min="12812" max="12815" width="9" customWidth="1"/>
    <col min="12816" max="12816" width="2.5703125" customWidth="1"/>
    <col min="12817" max="12817" width="106.7109375" customWidth="1"/>
    <col min="12818" max="12818" width="7.140625" customWidth="1"/>
    <col min="12819" max="12819" width="8.85546875" customWidth="1"/>
    <col min="12820" max="12820" width="48.5703125" customWidth="1"/>
    <col min="12821" max="12832" width="8.85546875" customWidth="1"/>
    <col min="12833" max="12833" width="19.140625" customWidth="1"/>
    <col min="12834" max="12834" width="19" customWidth="1"/>
    <col min="12835" max="12835" width="22.85546875" customWidth="1"/>
    <col min="13067" max="13067" width="7.140625" customWidth="1"/>
    <col min="13068" max="13071" width="9" customWidth="1"/>
    <col min="13072" max="13072" width="2.5703125" customWidth="1"/>
    <col min="13073" max="13073" width="106.7109375" customWidth="1"/>
    <col min="13074" max="13074" width="7.140625" customWidth="1"/>
    <col min="13075" max="13075" width="8.85546875" customWidth="1"/>
    <col min="13076" max="13076" width="48.5703125" customWidth="1"/>
    <col min="13077" max="13088" width="8.85546875" customWidth="1"/>
    <col min="13089" max="13089" width="19.140625" customWidth="1"/>
    <col min="13090" max="13090" width="19" customWidth="1"/>
    <col min="13091" max="13091" width="22.85546875" customWidth="1"/>
    <col min="13323" max="13323" width="7.140625" customWidth="1"/>
    <col min="13324" max="13327" width="9" customWidth="1"/>
    <col min="13328" max="13328" width="2.5703125" customWidth="1"/>
    <col min="13329" max="13329" width="106.7109375" customWidth="1"/>
    <col min="13330" max="13330" width="7.140625" customWidth="1"/>
    <col min="13331" max="13331" width="8.85546875" customWidth="1"/>
    <col min="13332" max="13332" width="48.5703125" customWidth="1"/>
    <col min="13333" max="13344" width="8.85546875" customWidth="1"/>
    <col min="13345" max="13345" width="19.140625" customWidth="1"/>
    <col min="13346" max="13346" width="19" customWidth="1"/>
    <col min="13347" max="13347" width="22.85546875" customWidth="1"/>
    <col min="13579" max="13579" width="7.140625" customWidth="1"/>
    <col min="13580" max="13583" width="9" customWidth="1"/>
    <col min="13584" max="13584" width="2.5703125" customWidth="1"/>
    <col min="13585" max="13585" width="106.7109375" customWidth="1"/>
    <col min="13586" max="13586" width="7.140625" customWidth="1"/>
    <col min="13587" max="13587" width="8.85546875" customWidth="1"/>
    <col min="13588" max="13588" width="48.5703125" customWidth="1"/>
    <col min="13589" max="13600" width="8.85546875" customWidth="1"/>
    <col min="13601" max="13601" width="19.140625" customWidth="1"/>
    <col min="13602" max="13602" width="19" customWidth="1"/>
    <col min="13603" max="13603" width="22.85546875" customWidth="1"/>
    <col min="13835" max="13835" width="7.140625" customWidth="1"/>
    <col min="13836" max="13839" width="9" customWidth="1"/>
    <col min="13840" max="13840" width="2.5703125" customWidth="1"/>
    <col min="13841" max="13841" width="106.7109375" customWidth="1"/>
    <col min="13842" max="13842" width="7.140625" customWidth="1"/>
    <col min="13843" max="13843" width="8.85546875" customWidth="1"/>
    <col min="13844" max="13844" width="48.5703125" customWidth="1"/>
    <col min="13845" max="13856" width="8.85546875" customWidth="1"/>
    <col min="13857" max="13857" width="19.140625" customWidth="1"/>
    <col min="13858" max="13858" width="19" customWidth="1"/>
    <col min="13859" max="13859" width="22.85546875" customWidth="1"/>
    <col min="14091" max="14091" width="7.140625" customWidth="1"/>
    <col min="14092" max="14095" width="9" customWidth="1"/>
    <col min="14096" max="14096" width="2.5703125" customWidth="1"/>
    <col min="14097" max="14097" width="106.7109375" customWidth="1"/>
    <col min="14098" max="14098" width="7.140625" customWidth="1"/>
    <col min="14099" max="14099" width="8.85546875" customWidth="1"/>
    <col min="14100" max="14100" width="48.5703125" customWidth="1"/>
    <col min="14101" max="14112" width="8.85546875" customWidth="1"/>
    <col min="14113" max="14113" width="19.140625" customWidth="1"/>
    <col min="14114" max="14114" width="19" customWidth="1"/>
    <col min="14115" max="14115" width="22.85546875" customWidth="1"/>
    <col min="14347" max="14347" width="7.140625" customWidth="1"/>
    <col min="14348" max="14351" width="9" customWidth="1"/>
    <col min="14352" max="14352" width="2.5703125" customWidth="1"/>
    <col min="14353" max="14353" width="106.7109375" customWidth="1"/>
    <col min="14354" max="14354" width="7.140625" customWidth="1"/>
    <col min="14355" max="14355" width="8.85546875" customWidth="1"/>
    <col min="14356" max="14356" width="48.5703125" customWidth="1"/>
    <col min="14357" max="14368" width="8.85546875" customWidth="1"/>
    <col min="14369" max="14369" width="19.140625" customWidth="1"/>
    <col min="14370" max="14370" width="19" customWidth="1"/>
    <col min="14371" max="14371" width="22.85546875" customWidth="1"/>
    <col min="14603" max="14603" width="7.140625" customWidth="1"/>
    <col min="14604" max="14607" width="9" customWidth="1"/>
    <col min="14608" max="14608" width="2.5703125" customWidth="1"/>
    <col min="14609" max="14609" width="106.7109375" customWidth="1"/>
    <col min="14610" max="14610" width="7.140625" customWidth="1"/>
    <col min="14611" max="14611" width="8.85546875" customWidth="1"/>
    <col min="14612" max="14612" width="48.5703125" customWidth="1"/>
    <col min="14613" max="14624" width="8.85546875" customWidth="1"/>
    <col min="14625" max="14625" width="19.140625" customWidth="1"/>
    <col min="14626" max="14626" width="19" customWidth="1"/>
    <col min="14627" max="14627" width="22.85546875" customWidth="1"/>
    <col min="14859" max="14859" width="7.140625" customWidth="1"/>
    <col min="14860" max="14863" width="9" customWidth="1"/>
    <col min="14864" max="14864" width="2.5703125" customWidth="1"/>
    <col min="14865" max="14865" width="106.7109375" customWidth="1"/>
    <col min="14866" max="14866" width="7.140625" customWidth="1"/>
    <col min="14867" max="14867" width="8.85546875" customWidth="1"/>
    <col min="14868" max="14868" width="48.5703125" customWidth="1"/>
    <col min="14869" max="14880" width="8.85546875" customWidth="1"/>
    <col min="14881" max="14881" width="19.140625" customWidth="1"/>
    <col min="14882" max="14882" width="19" customWidth="1"/>
    <col min="14883" max="14883" width="22.85546875" customWidth="1"/>
    <col min="15115" max="15115" width="7.140625" customWidth="1"/>
    <col min="15116" max="15119" width="9" customWidth="1"/>
    <col min="15120" max="15120" width="2.5703125" customWidth="1"/>
    <col min="15121" max="15121" width="106.7109375" customWidth="1"/>
    <col min="15122" max="15122" width="7.140625" customWidth="1"/>
    <col min="15123" max="15123" width="8.85546875" customWidth="1"/>
    <col min="15124" max="15124" width="48.5703125" customWidth="1"/>
    <col min="15125" max="15136" width="8.85546875" customWidth="1"/>
    <col min="15137" max="15137" width="19.140625" customWidth="1"/>
    <col min="15138" max="15138" width="19" customWidth="1"/>
    <col min="15139" max="15139" width="22.85546875" customWidth="1"/>
    <col min="15371" max="15371" width="7.140625" customWidth="1"/>
    <col min="15372" max="15375" width="9" customWidth="1"/>
    <col min="15376" max="15376" width="2.5703125" customWidth="1"/>
    <col min="15377" max="15377" width="106.7109375" customWidth="1"/>
    <col min="15378" max="15378" width="7.140625" customWidth="1"/>
    <col min="15379" max="15379" width="8.85546875" customWidth="1"/>
    <col min="15380" max="15380" width="48.5703125" customWidth="1"/>
    <col min="15381" max="15392" width="8.85546875" customWidth="1"/>
    <col min="15393" max="15393" width="19.140625" customWidth="1"/>
    <col min="15394" max="15394" width="19" customWidth="1"/>
    <col min="15395" max="15395" width="22.85546875" customWidth="1"/>
    <col min="15627" max="15627" width="7.140625" customWidth="1"/>
    <col min="15628" max="15631" width="9" customWidth="1"/>
    <col min="15632" max="15632" width="2.5703125" customWidth="1"/>
    <col min="15633" max="15633" width="106.7109375" customWidth="1"/>
    <col min="15634" max="15634" width="7.140625" customWidth="1"/>
    <col min="15635" max="15635" width="8.85546875" customWidth="1"/>
    <col min="15636" max="15636" width="48.5703125" customWidth="1"/>
    <col min="15637" max="15648" width="8.85546875" customWidth="1"/>
    <col min="15649" max="15649" width="19.140625" customWidth="1"/>
    <col min="15650" max="15650" width="19" customWidth="1"/>
    <col min="15651" max="15651" width="22.85546875" customWidth="1"/>
    <col min="15883" max="15883" width="7.140625" customWidth="1"/>
    <col min="15884" max="15887" width="9" customWidth="1"/>
    <col min="15888" max="15888" width="2.5703125" customWidth="1"/>
    <col min="15889" max="15889" width="106.7109375" customWidth="1"/>
    <col min="15890" max="15890" width="7.140625" customWidth="1"/>
    <col min="15891" max="15891" width="8.85546875" customWidth="1"/>
    <col min="15892" max="15892" width="48.5703125" customWidth="1"/>
    <col min="15893" max="15904" width="8.85546875" customWidth="1"/>
    <col min="15905" max="15905" width="19.140625" customWidth="1"/>
    <col min="15906" max="15906" width="19" customWidth="1"/>
    <col min="15907" max="15907" width="22.85546875" customWidth="1"/>
    <col min="16139" max="16139" width="7.140625" customWidth="1"/>
    <col min="16140" max="16143" width="9" customWidth="1"/>
    <col min="16144" max="16144" width="2.5703125" customWidth="1"/>
    <col min="16145" max="16145" width="106.7109375" customWidth="1"/>
    <col min="16146" max="16146" width="7.140625" customWidth="1"/>
    <col min="16147" max="16147" width="8.85546875" customWidth="1"/>
    <col min="16148" max="16148" width="48.5703125" customWidth="1"/>
    <col min="16149" max="16160" width="8.85546875" customWidth="1"/>
    <col min="16161" max="16161" width="19.140625" customWidth="1"/>
    <col min="16162" max="16162" width="19" customWidth="1"/>
    <col min="16163" max="16163" width="22.85546875" customWidth="1"/>
  </cols>
  <sheetData>
    <row r="1" spans="1:44" x14ac:dyDescent="0.25">
      <c r="B1" s="36" t="s">
        <v>0</v>
      </c>
      <c r="C1" s="37" t="s">
        <v>1</v>
      </c>
      <c r="D1" s="37" t="s">
        <v>2</v>
      </c>
      <c r="E1" s="37" t="s">
        <v>3</v>
      </c>
      <c r="AR1" t="s">
        <v>119</v>
      </c>
    </row>
    <row r="2" spans="1:44" x14ac:dyDescent="0.25">
      <c r="B2" s="6">
        <v>2700</v>
      </c>
      <c r="C2" s="7">
        <v>3.4759999999999999E-2</v>
      </c>
      <c r="D2" s="7">
        <v>9.5280000000000004E-2</v>
      </c>
      <c r="E2" s="7">
        <v>2.5610000000000001E-2</v>
      </c>
      <c r="K2" s="13"/>
      <c r="M2" s="14" t="s">
        <v>107</v>
      </c>
      <c r="N2" s="55"/>
      <c r="O2" s="33"/>
      <c r="Q2" s="34" t="s">
        <v>108</v>
      </c>
      <c r="R2" s="57"/>
      <c r="S2" s="15"/>
      <c r="U2" s="14" t="s">
        <v>109</v>
      </c>
      <c r="V2" s="56"/>
      <c r="W2" s="47"/>
      <c r="X2" s="47"/>
      <c r="AA2" s="47" t="s">
        <v>118</v>
      </c>
      <c r="AB2" s="47"/>
      <c r="AC2" s="61"/>
      <c r="AD2" s="61"/>
      <c r="AE2" s="61"/>
      <c r="AJ2" s="39" t="s">
        <v>111</v>
      </c>
      <c r="AR2" t="s">
        <v>119</v>
      </c>
    </row>
    <row r="3" spans="1:44" x14ac:dyDescent="0.25">
      <c r="A3" s="9"/>
      <c r="B3" s="26"/>
      <c r="C3" s="27" t="s">
        <v>4</v>
      </c>
      <c r="D3" s="77" t="s">
        <v>5</v>
      </c>
      <c r="E3" s="77"/>
      <c r="G3" s="10"/>
      <c r="H3" s="11" t="s">
        <v>6</v>
      </c>
      <c r="I3" s="12" t="s">
        <v>7</v>
      </c>
      <c r="J3" s="10"/>
      <c r="K3" s="51" t="s">
        <v>122</v>
      </c>
      <c r="L3" s="51" t="s">
        <v>120</v>
      </c>
      <c r="M3" s="51" t="s">
        <v>121</v>
      </c>
      <c r="N3" s="56" t="s">
        <v>12</v>
      </c>
      <c r="O3" s="54" t="s">
        <v>122</v>
      </c>
      <c r="P3" s="54" t="s">
        <v>120</v>
      </c>
      <c r="Q3" s="54" t="s">
        <v>121</v>
      </c>
      <c r="R3" s="57" t="s">
        <v>12</v>
      </c>
      <c r="S3" s="51" t="s">
        <v>122</v>
      </c>
      <c r="T3" s="51" t="s">
        <v>120</v>
      </c>
      <c r="U3" s="51" t="s">
        <v>121</v>
      </c>
      <c r="V3" s="56" t="s">
        <v>12</v>
      </c>
      <c r="W3" s="53" t="s">
        <v>122</v>
      </c>
      <c r="X3" s="53"/>
      <c r="Y3" s="53" t="s">
        <v>120</v>
      </c>
      <c r="Z3" s="53"/>
      <c r="AA3" s="53" t="s">
        <v>121</v>
      </c>
      <c r="AB3" s="53"/>
      <c r="AC3" s="61" t="s">
        <v>12</v>
      </c>
      <c r="AD3" s="61" t="s">
        <v>130</v>
      </c>
      <c r="AE3" s="61" t="s">
        <v>131</v>
      </c>
      <c r="AF3" s="51" t="s">
        <v>122</v>
      </c>
      <c r="AH3" s="51" t="s">
        <v>120</v>
      </c>
      <c r="AJ3" s="51" t="s">
        <v>121</v>
      </c>
      <c r="AL3" s="56" t="s">
        <v>12</v>
      </c>
      <c r="AM3" s="56" t="s">
        <v>131</v>
      </c>
      <c r="AR3" s="49" t="str">
        <f t="shared" ref="AR3:AR34" si="0">I3</f>
        <v>Map</v>
      </c>
    </row>
    <row r="4" spans="1:44" ht="17.25" x14ac:dyDescent="0.25">
      <c r="A4" s="9" t="s">
        <v>8</v>
      </c>
      <c r="B4" s="28" t="s">
        <v>9</v>
      </c>
      <c r="C4" s="28" t="s">
        <v>10</v>
      </c>
      <c r="D4" s="29" t="s">
        <v>11</v>
      </c>
      <c r="E4" s="29" t="s">
        <v>12</v>
      </c>
      <c r="G4" s="10" t="s">
        <v>13</v>
      </c>
      <c r="H4" s="11" t="s">
        <v>14</v>
      </c>
      <c r="I4" s="12" t="s">
        <v>15</v>
      </c>
      <c r="J4" s="10" t="s">
        <v>16</v>
      </c>
      <c r="K4" s="15" t="s">
        <v>125</v>
      </c>
      <c r="L4" s="15" t="s">
        <v>124</v>
      </c>
      <c r="M4" s="15" t="s">
        <v>124</v>
      </c>
      <c r="N4" s="56" t="s">
        <v>123</v>
      </c>
      <c r="O4" s="33" t="s">
        <v>125</v>
      </c>
      <c r="P4" s="33" t="s">
        <v>124</v>
      </c>
      <c r="Q4" s="33" t="s">
        <v>124</v>
      </c>
      <c r="R4" s="57" t="s">
        <v>127</v>
      </c>
      <c r="S4" s="15" t="s">
        <v>125</v>
      </c>
      <c r="T4" s="15" t="s">
        <v>124</v>
      </c>
      <c r="U4" s="15" t="s">
        <v>124</v>
      </c>
      <c r="V4" s="56" t="s">
        <v>123</v>
      </c>
      <c r="W4" s="47" t="s">
        <v>125</v>
      </c>
      <c r="X4" s="27" t="s">
        <v>129</v>
      </c>
      <c r="Y4" s="47" t="s">
        <v>124</v>
      </c>
      <c r="Z4" s="27" t="s">
        <v>129</v>
      </c>
      <c r="AA4" s="47" t="s">
        <v>124</v>
      </c>
      <c r="AB4" s="27" t="s">
        <v>129</v>
      </c>
      <c r="AC4" s="61" t="s">
        <v>126</v>
      </c>
      <c r="AD4" s="63" t="s">
        <v>129</v>
      </c>
      <c r="AE4" s="66" t="s">
        <v>129</v>
      </c>
      <c r="AF4" s="15" t="s">
        <v>125</v>
      </c>
      <c r="AG4" s="25" t="s">
        <v>128</v>
      </c>
      <c r="AH4" s="15" t="s">
        <v>124</v>
      </c>
      <c r="AI4" s="25" t="s">
        <v>128</v>
      </c>
      <c r="AJ4" s="15" t="s">
        <v>124</v>
      </c>
      <c r="AK4" s="52" t="s">
        <v>128</v>
      </c>
      <c r="AL4" s="56" t="s">
        <v>123</v>
      </c>
      <c r="AM4" s="67" t="s">
        <v>128</v>
      </c>
      <c r="AN4" s="15" t="s">
        <v>110</v>
      </c>
      <c r="AO4" s="15" t="s">
        <v>115</v>
      </c>
      <c r="AP4" s="15" t="s">
        <v>116</v>
      </c>
      <c r="AQ4" s="15" t="s">
        <v>117</v>
      </c>
      <c r="AR4" s="49" t="str">
        <f t="shared" si="0"/>
        <v>symbol</v>
      </c>
    </row>
    <row r="5" spans="1:44" x14ac:dyDescent="0.25">
      <c r="A5" s="1">
        <v>1</v>
      </c>
      <c r="B5" s="26">
        <v>44757</v>
      </c>
      <c r="C5" s="26">
        <v>68549</v>
      </c>
      <c r="D5" s="30">
        <v>-438215.64558501996</v>
      </c>
      <c r="E5" s="30">
        <v>-1258698.5833985137</v>
      </c>
      <c r="G5" s="3" t="s">
        <v>17</v>
      </c>
      <c r="H5" s="16">
        <v>1</v>
      </c>
      <c r="I5" s="17" t="s">
        <v>18</v>
      </c>
      <c r="J5" s="3" t="s">
        <v>19</v>
      </c>
      <c r="K5" s="2">
        <v>3.96</v>
      </c>
      <c r="L5" s="37">
        <v>4.07</v>
      </c>
      <c r="M5" s="37">
        <v>14.17</v>
      </c>
      <c r="N5" s="41">
        <f>($B$2/1000)*($C$2*K5+$D$2*L5+$E$2*M5)</f>
        <v>2.3984988300000003</v>
      </c>
      <c r="O5" s="35">
        <v>4.26</v>
      </c>
      <c r="P5" s="35">
        <v>1.43</v>
      </c>
      <c r="Q5" s="35">
        <v>15.98</v>
      </c>
      <c r="R5" s="58">
        <f t="shared" ref="R5:R33" si="1">($B$2/1000)*($C$2*O5+$D$2*P5+$E$2*Q5)</f>
        <v>1.8726546600000002</v>
      </c>
      <c r="S5" s="2">
        <v>4.2699999999999996</v>
      </c>
      <c r="T5" s="2">
        <v>2.2999999999999998</v>
      </c>
      <c r="U5" s="2">
        <v>16.87</v>
      </c>
      <c r="V5" s="41">
        <f t="shared" ref="V5:V33" si="2">($B$2/1000)*($C$2*S5+$D$2*T5+$E$2*U5)</f>
        <v>2.1589467300000003</v>
      </c>
      <c r="W5" s="48">
        <f t="shared" ref="W5" si="3">(K5+O5+S5)/3</f>
        <v>4.1633333333333331</v>
      </c>
      <c r="X5" s="44">
        <f>STDEV(K5,O5,S5)</f>
        <v>0.17616280348965066</v>
      </c>
      <c r="Y5" s="48">
        <f t="shared" ref="Y5" si="4">(L5+P5+T5)/3</f>
        <v>2.6</v>
      </c>
      <c r="Z5" s="44">
        <f>STDEV(L5,P5,T5)</f>
        <v>1.3453252394867201</v>
      </c>
      <c r="AA5" s="48">
        <f t="shared" ref="AA5" si="5">(M5+Q5+U5)/3</f>
        <v>15.673333333333332</v>
      </c>
      <c r="AB5" s="48">
        <f>STDEV(M5,Q5,U5)</f>
        <v>1.3758754788618535</v>
      </c>
      <c r="AC5" s="70">
        <f>($B$2/1000)*($C$2*W5+$D$2*Y5+$E$2*AA5)</f>
        <v>2.1433667400000003</v>
      </c>
      <c r="AD5" s="70">
        <f>STDEV(N5,R5,V5)</f>
        <v>0.26326806651595125</v>
      </c>
      <c r="AE5" s="70">
        <f>($B$2/1000)*SQRT(X5^2*$C$2^2+Z5^2*$D$2^2+AB5^2*$E$2^2)</f>
        <v>0.35931167531487834</v>
      </c>
      <c r="AF5" s="38">
        <f>(K5+O5+S5)/3</f>
        <v>4.1633333333333331</v>
      </c>
      <c r="AG5" s="35">
        <f>STDEV(K5,O5,S5)</f>
        <v>0.17616280348965066</v>
      </c>
      <c r="AH5" s="42">
        <f>(P5+T5)/2</f>
        <v>1.8649999999999998</v>
      </c>
      <c r="AI5" s="64">
        <f>STDEV(P5,T5)</f>
        <v>0.615182899632297</v>
      </c>
      <c r="AJ5" s="38">
        <f>(Q5+U5)/2</f>
        <v>16.425000000000001</v>
      </c>
      <c r="AK5" s="32">
        <f>STDEV(Q5,U5)</f>
        <v>0.62932503525602768</v>
      </c>
      <c r="AL5" s="62">
        <f>($B$2/1000)*($C$2*AF5+$D$2*AH5+$E$2*AJ5)</f>
        <v>2.006259075</v>
      </c>
      <c r="AM5" s="62">
        <f>($B$2/1000)*SQRT($C$2^2*AG5^2+$D$2^2*AI5^2+$E$2^2*AK5^2)</f>
        <v>0.16496378825992242</v>
      </c>
      <c r="AN5">
        <v>7</v>
      </c>
      <c r="AO5" s="38">
        <f>100*AF5*$B$2*$C$2/AL5/1000</f>
        <v>19.475907417390747</v>
      </c>
      <c r="AP5" s="38">
        <f>100*AH5*$B$2*$D$2/AL5/1000</f>
        <v>23.91428135969927</v>
      </c>
      <c r="AQ5" s="44">
        <f>100*AJ5*$B$2*$E$2/AL5/1000</f>
        <v>56.609811222909983</v>
      </c>
      <c r="AR5" t="str">
        <f t="shared" si="0"/>
        <v>Ci87BS</v>
      </c>
    </row>
    <row r="6" spans="1:44" x14ac:dyDescent="0.25">
      <c r="A6" s="1">
        <f t="shared" ref="A6:A37" si="6">1+A5</f>
        <v>2</v>
      </c>
      <c r="B6" s="26">
        <v>44752</v>
      </c>
      <c r="C6" s="26">
        <v>68507</v>
      </c>
      <c r="D6" s="31">
        <v>-438222.73984655022</v>
      </c>
      <c r="E6" s="31">
        <v>-1258740.2818666361</v>
      </c>
      <c r="G6" s="3" t="s">
        <v>20</v>
      </c>
      <c r="H6" s="19" t="s">
        <v>21</v>
      </c>
      <c r="I6" s="17" t="s">
        <v>18</v>
      </c>
      <c r="J6" s="3" t="s">
        <v>19</v>
      </c>
      <c r="K6" s="2">
        <v>3.27</v>
      </c>
      <c r="L6" s="2">
        <v>2.17</v>
      </c>
      <c r="M6" s="37">
        <v>10.47</v>
      </c>
      <c r="N6" s="41">
        <f t="shared" ref="N6:N66" si="7">($B$2/1000)*($C$2*K6+$D$2*L6+$E$2*M6)</f>
        <v>1.5891106500000001</v>
      </c>
      <c r="O6" s="35">
        <v>3.22</v>
      </c>
      <c r="P6" s="35">
        <v>2.37</v>
      </c>
      <c r="Q6" s="35">
        <v>12.15</v>
      </c>
      <c r="R6" s="58">
        <f t="shared" si="1"/>
        <v>1.7520362100000002</v>
      </c>
      <c r="S6" s="2">
        <v>3.56</v>
      </c>
      <c r="T6" s="2">
        <v>2.19</v>
      </c>
      <c r="U6" s="2">
        <v>12.13</v>
      </c>
      <c r="V6" s="41">
        <f t="shared" si="2"/>
        <v>1.7362568700000001</v>
      </c>
      <c r="W6" s="48">
        <f t="shared" ref="W6:W66" si="8">(K6+O6+S6)/3</f>
        <v>3.35</v>
      </c>
      <c r="X6" s="44">
        <f t="shared" ref="X6:X66" si="9">STDEV(K6,O6,S6)</f>
        <v>0.18357559750685815</v>
      </c>
      <c r="Y6" s="48">
        <f t="shared" ref="Y6:Y66" si="10">(L6+P6+T6)/3</f>
        <v>2.2433333333333336</v>
      </c>
      <c r="Z6" s="48">
        <f t="shared" ref="Z6:Z66" si="11">STDEV(L6,P6,T6)</f>
        <v>0.11015141094572214</v>
      </c>
      <c r="AA6" s="48">
        <f t="shared" ref="AA6:AA66" si="12">(M6+Q6+U6)/3</f>
        <v>11.583333333333334</v>
      </c>
      <c r="AB6" s="48">
        <f t="shared" ref="AB6:AB66" si="13">STDEV(M6,Q6,U6)</f>
        <v>0.96422680596078292</v>
      </c>
      <c r="AC6" s="70">
        <f t="shared" ref="AC6:AC66" si="14">($B$2/1000)*($C$2*W6+$D$2*Y6+$E$2*AA6)</f>
        <v>1.69246791</v>
      </c>
      <c r="AD6" s="70">
        <f t="shared" ref="AD6:AD66" si="15">STDEV(N6,R6,V6)</f>
        <v>8.9857049187805002E-2</v>
      </c>
      <c r="AE6" s="70">
        <f t="shared" ref="AE6:AE66" si="16">($B$2/1000)*SQRT(X6^2*$C$2^2+Z6^2*$D$2^2+AB6^2*$E$2^2)</f>
        <v>7.4465892940387163E-2</v>
      </c>
      <c r="AF6" s="38">
        <f>(K6+O6+S6)/3</f>
        <v>3.35</v>
      </c>
      <c r="AG6" s="35">
        <f t="shared" ref="AG6:AG25" si="17">STDEV(K6,O6,S6)</f>
        <v>0.18357559750685815</v>
      </c>
      <c r="AH6" s="38">
        <f>(L6+P6+T6)/3</f>
        <v>2.2433333333333336</v>
      </c>
      <c r="AI6" s="32">
        <f>STDEV(L6,P6,T6)</f>
        <v>0.11015141094572214</v>
      </c>
      <c r="AJ6" s="38">
        <f>(Q6+U6)/2</f>
        <v>12.14</v>
      </c>
      <c r="AK6" s="32">
        <f>STDEV(Q6,U6)</f>
        <v>1.4142135623730649E-2</v>
      </c>
      <c r="AL6" s="62">
        <f t="shared" ref="AL6:AL66" si="18">($B$2/1000)*($C$2*AF6+$D$2*AH6+$E$2*AJ6)</f>
        <v>1.7309597400000001</v>
      </c>
      <c r="AM6" s="62">
        <f t="shared" ref="AM6:AM7" si="19">($B$2/1000)*SQRT($C$2^2*AG6^2+$D$2^2*AI6^2+$E$2^2*AK6^2)</f>
        <v>3.317807125080361E-2</v>
      </c>
      <c r="AN6">
        <v>8</v>
      </c>
      <c r="AO6" s="38">
        <f t="shared" ref="AO6:AO66" si="20">100*AF6*$B$2*$C$2/AL6/1000</f>
        <v>18.163576698785608</v>
      </c>
      <c r="AP6" s="38">
        <f t="shared" ref="AP6:AP66" si="21">100*AH6*$B$2*$D$2/AL6/1000</f>
        <v>33.34051894239898</v>
      </c>
      <c r="AQ6" s="44">
        <f t="shared" ref="AQ6:AQ66" si="22">100*AJ6*$B$2*$E$2/AL6/1000</f>
        <v>48.495904358815416</v>
      </c>
      <c r="AR6" t="str">
        <f t="shared" si="0"/>
        <v>Ci87BS</v>
      </c>
    </row>
    <row r="7" spans="1:44" x14ac:dyDescent="0.25">
      <c r="A7" s="1">
        <f t="shared" si="6"/>
        <v>3</v>
      </c>
      <c r="B7" s="26">
        <v>44765</v>
      </c>
      <c r="C7" s="26">
        <v>68594</v>
      </c>
      <c r="D7" s="31">
        <v>-438205.40498037147</v>
      </c>
      <c r="E7" s="31">
        <v>-1258654.0386347116</v>
      </c>
      <c r="G7" s="3" t="s">
        <v>22</v>
      </c>
      <c r="H7" s="19" t="s">
        <v>21</v>
      </c>
      <c r="I7" s="17" t="s">
        <v>18</v>
      </c>
      <c r="J7" s="3" t="s">
        <v>19</v>
      </c>
      <c r="K7" s="37">
        <v>4.1399999999999997</v>
      </c>
      <c r="L7" s="2">
        <v>2.71</v>
      </c>
      <c r="M7" s="2">
        <v>17.100000000000001</v>
      </c>
      <c r="N7" s="41">
        <f t="shared" si="7"/>
        <v>2.2681247400000002</v>
      </c>
      <c r="O7" s="35">
        <v>4.63</v>
      </c>
      <c r="P7" s="35">
        <v>1.71</v>
      </c>
      <c r="Q7" s="35">
        <v>18.86</v>
      </c>
      <c r="R7" s="58">
        <f t="shared" si="1"/>
        <v>2.1785549400000002</v>
      </c>
      <c r="S7" s="2">
        <v>4.7</v>
      </c>
      <c r="T7" s="2">
        <v>3.51</v>
      </c>
      <c r="U7" s="2">
        <v>15.24</v>
      </c>
      <c r="V7" s="41">
        <f t="shared" si="2"/>
        <v>2.39787324</v>
      </c>
      <c r="W7" s="48">
        <f t="shared" si="8"/>
        <v>4.4899999999999993</v>
      </c>
      <c r="X7" s="44">
        <f t="shared" si="9"/>
        <v>0.30512292604784735</v>
      </c>
      <c r="Y7" s="48">
        <f t="shared" si="10"/>
        <v>2.6433333333333331</v>
      </c>
      <c r="Z7" s="44">
        <f t="shared" si="11"/>
        <v>0.9018499505645784</v>
      </c>
      <c r="AA7" s="48">
        <f t="shared" si="12"/>
        <v>17.066666666666666</v>
      </c>
      <c r="AB7" s="44">
        <f t="shared" si="13"/>
        <v>1.8102301879411171</v>
      </c>
      <c r="AC7" s="70">
        <f t="shared" si="14"/>
        <v>2.2815176400000001</v>
      </c>
      <c r="AD7" s="70">
        <f t="shared" si="15"/>
        <v>0.11027083252850675</v>
      </c>
      <c r="AE7" s="70">
        <f t="shared" si="16"/>
        <v>0.26516975279053745</v>
      </c>
      <c r="AF7" s="38">
        <f>(O7+S7)/2</f>
        <v>4.665</v>
      </c>
      <c r="AG7" s="32">
        <f>STDEV(O7,S7)</f>
        <v>4.9497474683058526E-2</v>
      </c>
      <c r="AH7" s="42">
        <f>(L7+P7+T7)/3</f>
        <v>2.6433333333333331</v>
      </c>
      <c r="AI7" s="40">
        <f>STDEV(L7,P7,T7)</f>
        <v>0.9018499505645784</v>
      </c>
      <c r="AJ7" s="42">
        <f>(M7+Q7+U7)/3</f>
        <v>17.066666666666666</v>
      </c>
      <c r="AK7" s="40">
        <f>STDEV(M7,Q7,U7)</f>
        <v>1.8102301879411171</v>
      </c>
      <c r="AL7" s="62">
        <f t="shared" si="18"/>
        <v>2.2979417399999997</v>
      </c>
      <c r="AM7" s="62">
        <f t="shared" si="19"/>
        <v>0.26365988442498633</v>
      </c>
      <c r="AN7">
        <v>8</v>
      </c>
      <c r="AO7" s="38">
        <f t="shared" si="20"/>
        <v>19.052684077186399</v>
      </c>
      <c r="AP7" s="38">
        <f t="shared" si="21"/>
        <v>29.592280263815567</v>
      </c>
      <c r="AQ7" s="44">
        <f t="shared" si="22"/>
        <v>51.355035658998041</v>
      </c>
      <c r="AR7" t="str">
        <f t="shared" si="0"/>
        <v>Ci87BS</v>
      </c>
    </row>
    <row r="8" spans="1:44" x14ac:dyDescent="0.25">
      <c r="A8" s="1">
        <f t="shared" si="6"/>
        <v>4</v>
      </c>
      <c r="B8" s="26">
        <v>45691</v>
      </c>
      <c r="C8" s="26">
        <v>69302</v>
      </c>
      <c r="D8" s="31">
        <v>-437245.13345958723</v>
      </c>
      <c r="E8" s="31">
        <v>-1257993.212446681</v>
      </c>
      <c r="G8" s="3" t="s">
        <v>23</v>
      </c>
      <c r="H8" s="4">
        <v>2</v>
      </c>
      <c r="I8" s="5" t="s">
        <v>24</v>
      </c>
      <c r="J8" s="3" t="s">
        <v>25</v>
      </c>
      <c r="K8" s="2">
        <v>3.33</v>
      </c>
      <c r="L8" s="2">
        <v>2.46</v>
      </c>
      <c r="M8" s="2">
        <v>17.989999999999998</v>
      </c>
      <c r="N8" s="41">
        <f t="shared" si="7"/>
        <v>2.1893314500000001</v>
      </c>
      <c r="O8" s="35">
        <v>3.43</v>
      </c>
      <c r="P8" s="35">
        <v>2.63</v>
      </c>
      <c r="Q8" s="35">
        <v>18.97</v>
      </c>
      <c r="R8" s="58">
        <f t="shared" si="1"/>
        <v>2.3102142300000001</v>
      </c>
      <c r="S8" s="37">
        <v>2.84</v>
      </c>
      <c r="T8" s="37">
        <v>5.95</v>
      </c>
      <c r="U8" s="2">
        <v>16.55</v>
      </c>
      <c r="V8" s="41">
        <f t="shared" si="2"/>
        <v>2.9415957300000009</v>
      </c>
      <c r="W8" s="48">
        <f t="shared" si="8"/>
        <v>3.1999999999999997</v>
      </c>
      <c r="X8" s="44">
        <f t="shared" si="9"/>
        <v>0.31575306807693904</v>
      </c>
      <c r="Y8" s="48">
        <f t="shared" si="10"/>
        <v>3.6799999999999997</v>
      </c>
      <c r="Z8" s="44">
        <f t="shared" si="11"/>
        <v>1.9677144101723714</v>
      </c>
      <c r="AA8" s="48">
        <f t="shared" si="12"/>
        <v>17.836666666666662</v>
      </c>
      <c r="AB8" s="48">
        <f t="shared" si="13"/>
        <v>1.2172646932090534</v>
      </c>
      <c r="AC8" s="60">
        <f t="shared" si="14"/>
        <v>2.4803804700000001</v>
      </c>
      <c r="AD8" s="60">
        <f t="shared" si="15"/>
        <v>0.40397128445940467</v>
      </c>
      <c r="AE8" s="60">
        <f t="shared" si="16"/>
        <v>0.51401133949616629</v>
      </c>
      <c r="AF8" s="50">
        <f>(K8+O8)/2</f>
        <v>3.38</v>
      </c>
      <c r="AG8" s="52">
        <f>STDEV(K8,O8)</f>
        <v>7.0710678118654821E-2</v>
      </c>
      <c r="AH8" s="50">
        <f>(L8+P8)/2</f>
        <v>2.5449999999999999</v>
      </c>
      <c r="AI8" s="52">
        <f>STDEV(L8,P8)</f>
        <v>0.12020815280171303</v>
      </c>
      <c r="AJ8" s="50">
        <f>(M8+Q8+U8)/3</f>
        <v>17.836666666666662</v>
      </c>
      <c r="AK8" s="52">
        <f>STDEV(M8,Q8,U8)</f>
        <v>1.2172646932090534</v>
      </c>
      <c r="AL8" s="41">
        <f t="shared" si="18"/>
        <v>2.2052882699999996</v>
      </c>
      <c r="AM8" s="59">
        <f>($B$2/1000)*SQRT($C$2^2*AG8^2+$D$2^2*AI8^2+$E$2^2*AK8^2)</f>
        <v>8.9916484787222362E-2</v>
      </c>
      <c r="AN8">
        <v>7</v>
      </c>
      <c r="AO8" s="38">
        <f t="shared" si="20"/>
        <v>14.384503119857435</v>
      </c>
      <c r="AP8" s="38">
        <f t="shared" si="21"/>
        <v>29.6884778696075</v>
      </c>
      <c r="AQ8" s="44">
        <f t="shared" si="22"/>
        <v>55.927019010535069</v>
      </c>
      <c r="AR8" t="str">
        <f t="shared" si="0"/>
        <v>Od5B3</v>
      </c>
    </row>
    <row r="9" spans="1:44" x14ac:dyDescent="0.25">
      <c r="A9" s="1">
        <f t="shared" si="6"/>
        <v>5</v>
      </c>
      <c r="B9" s="26">
        <v>45177</v>
      </c>
      <c r="C9" s="26">
        <v>69683</v>
      </c>
      <c r="D9" s="31">
        <v>-437739.45227477007</v>
      </c>
      <c r="E9" s="31">
        <v>-1257586.9760076874</v>
      </c>
      <c r="G9" s="3" t="s">
        <v>26</v>
      </c>
      <c r="H9" s="4">
        <v>3</v>
      </c>
      <c r="I9" s="17" t="s">
        <v>18</v>
      </c>
      <c r="J9" s="3" t="s">
        <v>19</v>
      </c>
      <c r="K9" s="2">
        <v>1.52</v>
      </c>
      <c r="L9" s="37">
        <v>2.33</v>
      </c>
      <c r="M9" s="2">
        <v>9.9700000000000006</v>
      </c>
      <c r="N9" s="41">
        <f t="shared" si="7"/>
        <v>1.4314571100000002</v>
      </c>
      <c r="O9" s="35">
        <v>1.67</v>
      </c>
      <c r="P9" s="35">
        <v>2.89</v>
      </c>
      <c r="Q9" s="35">
        <v>8.26</v>
      </c>
      <c r="R9" s="58">
        <f t="shared" si="1"/>
        <v>1.4713569000000002</v>
      </c>
      <c r="S9" s="2">
        <v>1.74</v>
      </c>
      <c r="T9" s="2">
        <v>3.16</v>
      </c>
      <c r="U9" s="2">
        <v>11.44</v>
      </c>
      <c r="V9" s="41">
        <f t="shared" si="2"/>
        <v>1.7672731200000003</v>
      </c>
      <c r="W9" s="48">
        <f t="shared" si="8"/>
        <v>1.6433333333333333</v>
      </c>
      <c r="X9" s="48">
        <f t="shared" si="9"/>
        <v>0.11239810200058241</v>
      </c>
      <c r="Y9" s="48">
        <f t="shared" si="10"/>
        <v>2.7933333333333334</v>
      </c>
      <c r="Z9" s="48">
        <f t="shared" si="11"/>
        <v>0.42335957923889295</v>
      </c>
      <c r="AA9" s="48">
        <f t="shared" si="12"/>
        <v>9.89</v>
      </c>
      <c r="AB9" s="44">
        <f t="shared" si="13"/>
        <v>1.5915087181665024</v>
      </c>
      <c r="AC9" s="60">
        <f t="shared" si="14"/>
        <v>1.5566957100000003</v>
      </c>
      <c r="AD9" s="60">
        <f t="shared" si="15"/>
        <v>0.18345335241483626</v>
      </c>
      <c r="AE9" s="60">
        <f t="shared" si="16"/>
        <v>0.1551890117293282</v>
      </c>
      <c r="AF9" s="38">
        <f>(K9+O9+S9)/3</f>
        <v>1.6433333333333333</v>
      </c>
      <c r="AG9" s="32">
        <f t="shared" si="17"/>
        <v>0.11239810200058241</v>
      </c>
      <c r="AH9" s="38">
        <f>(P9+T9)/2</f>
        <v>3.0250000000000004</v>
      </c>
      <c r="AI9" s="32">
        <f>STDEV(P9,T9)</f>
        <v>0.19091883092036785</v>
      </c>
      <c r="AJ9" s="42">
        <f>(M9+Q9+U9)/3</f>
        <v>9.89</v>
      </c>
      <c r="AK9" s="40">
        <f>STDEV(M9,Q9,U9)</f>
        <v>1.5915087181665024</v>
      </c>
      <c r="AL9" s="41">
        <f t="shared" si="18"/>
        <v>1.6162933500000003</v>
      </c>
      <c r="AM9" s="59">
        <f t="shared" ref="AM9:AM10" si="23">($B$2/1000)*SQRT($C$2^2*AG9^2+$D$2^2*AI9^2+$E$2^2*AK9^2)</f>
        <v>0.12097163146213423</v>
      </c>
      <c r="AN9">
        <v>8</v>
      </c>
      <c r="AO9" s="38">
        <f t="shared" si="20"/>
        <v>9.5422108864087054</v>
      </c>
      <c r="AP9" s="44">
        <f t="shared" si="21"/>
        <v>48.147163384666527</v>
      </c>
      <c r="AQ9" s="38">
        <f t="shared" si="22"/>
        <v>42.310625728924762</v>
      </c>
      <c r="AR9" t="str">
        <f t="shared" si="0"/>
        <v>Ci87BS</v>
      </c>
    </row>
    <row r="10" spans="1:44" x14ac:dyDescent="0.25">
      <c r="A10" s="1">
        <f t="shared" si="6"/>
        <v>6</v>
      </c>
      <c r="B10" s="26">
        <v>42950</v>
      </c>
      <c r="C10" s="26">
        <v>71124</v>
      </c>
      <c r="D10" s="31">
        <v>-439891.65999056544</v>
      </c>
      <c r="E10" s="31">
        <v>-1256036.3912012575</v>
      </c>
      <c r="G10" s="3" t="s">
        <v>27</v>
      </c>
      <c r="H10" s="4">
        <v>4</v>
      </c>
      <c r="I10" s="5" t="s">
        <v>28</v>
      </c>
      <c r="J10" s="3" t="s">
        <v>19</v>
      </c>
      <c r="K10" s="37">
        <v>3.46</v>
      </c>
      <c r="L10" s="37">
        <v>6.55</v>
      </c>
      <c r="M10" s="2">
        <v>14.63</v>
      </c>
      <c r="N10" s="41">
        <f t="shared" si="7"/>
        <v>3.0213753299999997</v>
      </c>
      <c r="O10" s="35">
        <v>4.1100000000000003</v>
      </c>
      <c r="P10" s="35">
        <v>2.88</v>
      </c>
      <c r="Q10" s="40">
        <v>16.82</v>
      </c>
      <c r="R10" s="58">
        <f t="shared" si="1"/>
        <v>2.2896815400000001</v>
      </c>
      <c r="S10" s="2">
        <v>3.91</v>
      </c>
      <c r="T10" s="2">
        <v>4.6900000000000004</v>
      </c>
      <c r="U10" s="2">
        <v>14.92</v>
      </c>
      <c r="V10" s="41">
        <f t="shared" si="2"/>
        <v>2.6051652000000005</v>
      </c>
      <c r="W10" s="48">
        <f t="shared" si="8"/>
        <v>3.8266666666666667</v>
      </c>
      <c r="X10" s="44">
        <f t="shared" si="9"/>
        <v>0.33291640592396982</v>
      </c>
      <c r="Y10" s="48">
        <f t="shared" si="10"/>
        <v>4.706666666666667</v>
      </c>
      <c r="Z10" s="44">
        <f t="shared" si="11"/>
        <v>1.8350567656978145</v>
      </c>
      <c r="AA10" s="48">
        <f t="shared" si="12"/>
        <v>15.456666666666669</v>
      </c>
      <c r="AB10" s="48">
        <f t="shared" si="13"/>
        <v>1.1895517362995749</v>
      </c>
      <c r="AC10" s="60">
        <f t="shared" si="14"/>
        <v>2.6387406900000006</v>
      </c>
      <c r="AD10" s="60">
        <f t="shared" si="15"/>
        <v>0.36700059363398246</v>
      </c>
      <c r="AE10" s="60">
        <f t="shared" si="16"/>
        <v>0.48020920112716742</v>
      </c>
      <c r="AF10" s="38">
        <f>(O10+S10)/2</f>
        <v>4.01</v>
      </c>
      <c r="AG10" s="32">
        <f>STDEV(O10,S10)</f>
        <v>0.14142135623730964</v>
      </c>
      <c r="AH10" s="42">
        <f>(P10+T10)/2</f>
        <v>3.7850000000000001</v>
      </c>
      <c r="AI10" s="40">
        <f>STDEV(P10,T10)</f>
        <v>1.279863273947651</v>
      </c>
      <c r="AJ10" s="38">
        <f>(M10+U10)/2</f>
        <v>14.775</v>
      </c>
      <c r="AK10" s="32">
        <f>STDEV(M10,U10)</f>
        <v>0.20506096654409819</v>
      </c>
      <c r="AL10" s="41">
        <f t="shared" si="18"/>
        <v>2.371707405</v>
      </c>
      <c r="AM10" s="59">
        <f t="shared" si="23"/>
        <v>0.32982484884478197</v>
      </c>
      <c r="AN10">
        <v>6</v>
      </c>
      <c r="AO10" s="38">
        <f t="shared" si="20"/>
        <v>15.868168189996439</v>
      </c>
      <c r="AP10" s="38">
        <f t="shared" si="21"/>
        <v>41.05539991768083</v>
      </c>
      <c r="AQ10" s="44">
        <f t="shared" si="22"/>
        <v>43.076431892322738</v>
      </c>
      <c r="AR10" t="str">
        <f t="shared" si="0"/>
        <v>Ci85BS</v>
      </c>
    </row>
    <row r="11" spans="1:44" x14ac:dyDescent="0.25">
      <c r="A11" s="1">
        <f t="shared" si="6"/>
        <v>7</v>
      </c>
      <c r="B11" s="26">
        <v>42699</v>
      </c>
      <c r="C11" s="26">
        <v>70680</v>
      </c>
      <c r="D11" s="31">
        <v>-440164.55099648709</v>
      </c>
      <c r="E11" s="31">
        <v>-1256467.2927056344</v>
      </c>
      <c r="G11" s="3" t="s">
        <v>30</v>
      </c>
      <c r="H11" s="4">
        <v>5</v>
      </c>
      <c r="I11" s="20" t="s">
        <v>18</v>
      </c>
      <c r="J11" s="3" t="s">
        <v>31</v>
      </c>
      <c r="K11" s="2">
        <v>2.35</v>
      </c>
      <c r="L11" s="2">
        <v>5.57</v>
      </c>
      <c r="M11" s="2">
        <v>15.71</v>
      </c>
      <c r="N11" s="41">
        <f t="shared" si="7"/>
        <v>2.7397674900000002</v>
      </c>
      <c r="O11" s="40">
        <v>3.01</v>
      </c>
      <c r="P11" s="40">
        <v>3.42</v>
      </c>
      <c r="Q11" s="35">
        <v>14.8</v>
      </c>
      <c r="R11" s="58">
        <f t="shared" si="1"/>
        <v>2.1856856400000004</v>
      </c>
      <c r="S11" s="2">
        <v>2.52</v>
      </c>
      <c r="T11" s="2">
        <v>5.46</v>
      </c>
      <c r="U11" s="2">
        <v>14.35</v>
      </c>
      <c r="V11" s="41">
        <f t="shared" si="2"/>
        <v>2.6333842500000002</v>
      </c>
      <c r="W11" s="48">
        <f t="shared" si="8"/>
        <v>2.6266666666666665</v>
      </c>
      <c r="X11" s="44">
        <f t="shared" si="9"/>
        <v>0.34268547289509688</v>
      </c>
      <c r="Y11" s="48">
        <f t="shared" si="10"/>
        <v>4.8166666666666664</v>
      </c>
      <c r="Z11" s="44">
        <f t="shared" si="11"/>
        <v>1.2107986345108486</v>
      </c>
      <c r="AA11" s="48">
        <f t="shared" si="12"/>
        <v>14.953333333333333</v>
      </c>
      <c r="AB11" s="48">
        <f t="shared" si="13"/>
        <v>0.69284437887113881</v>
      </c>
      <c r="AC11" s="70">
        <f t="shared" si="14"/>
        <v>2.5196124599999998</v>
      </c>
      <c r="AD11" s="70">
        <f t="shared" si="15"/>
        <v>0.2940402851221387</v>
      </c>
      <c r="AE11" s="70">
        <f t="shared" si="16"/>
        <v>0.3167847870577028</v>
      </c>
      <c r="AF11" s="50">
        <f>(K11+S11)/2</f>
        <v>2.4350000000000001</v>
      </c>
      <c r="AG11" s="52">
        <f>STDEV(K11,S11)</f>
        <v>0.12020815280171303</v>
      </c>
      <c r="AH11" s="50">
        <f>(L11+T11)/2</f>
        <v>5.5150000000000006</v>
      </c>
      <c r="AI11" s="52">
        <f>STDEV(L11,T11)</f>
        <v>7.7781745930520452E-2</v>
      </c>
      <c r="AJ11" s="50">
        <f>(M11+Q11+U11)/3</f>
        <v>14.953333333333333</v>
      </c>
      <c r="AK11" s="52">
        <f>STDEV(M11,Q11,U11)</f>
        <v>0.69284437887113881</v>
      </c>
      <c r="AL11" s="62">
        <f t="shared" si="18"/>
        <v>2.6812746000000001</v>
      </c>
      <c r="AM11" s="62">
        <f t="shared" ref="AM11:AM14" si="24">($B$2/1000)*SQRT($C$2^2*AG11^2+$D$2^2*AI11^2+$E$2^2*AK11^2)</f>
        <v>5.3130578941377127E-2</v>
      </c>
      <c r="AN11">
        <v>8</v>
      </c>
      <c r="AO11" s="38">
        <f t="shared" si="20"/>
        <v>8.5231710321650755</v>
      </c>
      <c r="AP11" s="44">
        <f t="shared" si="21"/>
        <v>52.913895503280422</v>
      </c>
      <c r="AQ11" s="38">
        <f t="shared" si="22"/>
        <v>38.562933464554504</v>
      </c>
      <c r="AR11" t="str">
        <f t="shared" si="0"/>
        <v>Ci87BS</v>
      </c>
    </row>
    <row r="12" spans="1:44" x14ac:dyDescent="0.25">
      <c r="A12" s="1">
        <f t="shared" si="6"/>
        <v>8</v>
      </c>
      <c r="B12" s="26">
        <v>42714</v>
      </c>
      <c r="C12" s="26">
        <v>70662</v>
      </c>
      <c r="D12" s="31">
        <v>-440150.46956507856</v>
      </c>
      <c r="E12" s="31">
        <v>-1256486.0205240462</v>
      </c>
      <c r="G12" s="3" t="s">
        <v>112</v>
      </c>
      <c r="H12" s="4" t="s">
        <v>21</v>
      </c>
      <c r="I12" s="17" t="s">
        <v>18</v>
      </c>
      <c r="J12" s="3" t="s">
        <v>31</v>
      </c>
      <c r="K12" s="2">
        <v>3.63</v>
      </c>
      <c r="L12" s="37">
        <v>5</v>
      </c>
      <c r="M12" s="2">
        <v>16.95</v>
      </c>
      <c r="N12" s="41">
        <f t="shared" si="7"/>
        <v>2.7990044100000007</v>
      </c>
      <c r="O12" s="35">
        <v>3.73</v>
      </c>
      <c r="P12" s="35">
        <v>4.25</v>
      </c>
      <c r="Q12" s="40">
        <v>19.52</v>
      </c>
      <c r="R12" s="58">
        <f t="shared" si="1"/>
        <v>2.7931554000000003</v>
      </c>
      <c r="S12" s="2">
        <v>3.89</v>
      </c>
      <c r="T12" s="2">
        <v>4.1500000000000004</v>
      </c>
      <c r="U12" s="2">
        <v>17.12</v>
      </c>
      <c r="V12" s="41">
        <f t="shared" si="2"/>
        <v>2.6164933200000005</v>
      </c>
      <c r="W12" s="66">
        <f t="shared" si="8"/>
        <v>3.75</v>
      </c>
      <c r="X12" s="66">
        <f t="shared" si="9"/>
        <v>0.13114877048604012</v>
      </c>
      <c r="Y12" s="66">
        <f t="shared" si="10"/>
        <v>4.4666666666666668</v>
      </c>
      <c r="Z12" s="66">
        <f t="shared" si="11"/>
        <v>0.46457866215887839</v>
      </c>
      <c r="AA12" s="66">
        <f t="shared" si="12"/>
        <v>17.863333333333333</v>
      </c>
      <c r="AB12" s="66">
        <f t="shared" si="13"/>
        <v>1.4372311342763671</v>
      </c>
      <c r="AC12" s="70">
        <f t="shared" si="14"/>
        <v>2.73621771</v>
      </c>
      <c r="AD12" s="70">
        <f t="shared" si="15"/>
        <v>0.10372559905900329</v>
      </c>
      <c r="AE12" s="70">
        <f t="shared" si="16"/>
        <v>0.15592280003110354</v>
      </c>
      <c r="AF12" s="50">
        <f>(K12+O12+S12)/3</f>
        <v>3.75</v>
      </c>
      <c r="AG12" s="52">
        <f t="shared" si="17"/>
        <v>0.13114877048604012</v>
      </c>
      <c r="AH12" s="50">
        <f>(P12+T12)/2</f>
        <v>4.2</v>
      </c>
      <c r="AI12" s="52">
        <f>STDEV(P12,T12)</f>
        <v>7.0710678118654502E-2</v>
      </c>
      <c r="AJ12" s="50">
        <f>(M12+U12)/2</f>
        <v>17.035</v>
      </c>
      <c r="AK12" s="52">
        <f>STDEV(M12,U12)</f>
        <v>0.12020815280171429</v>
      </c>
      <c r="AL12" s="62">
        <f t="shared" si="18"/>
        <v>2.6103393450000003</v>
      </c>
      <c r="AM12" s="62">
        <f t="shared" si="24"/>
        <v>2.3483912505774019E-2</v>
      </c>
      <c r="AN12">
        <v>7</v>
      </c>
      <c r="AO12" s="38">
        <f t="shared" si="20"/>
        <v>13.482729771289561</v>
      </c>
      <c r="AP12" s="38">
        <f t="shared" si="21"/>
        <v>41.392135550100285</v>
      </c>
      <c r="AQ12" s="44">
        <f t="shared" si="22"/>
        <v>45.125134678610145</v>
      </c>
      <c r="AR12" t="str">
        <f t="shared" si="0"/>
        <v>Ci87BS</v>
      </c>
    </row>
    <row r="13" spans="1:44" x14ac:dyDescent="0.25">
      <c r="A13" s="1">
        <f t="shared" si="6"/>
        <v>9</v>
      </c>
      <c r="B13" s="26">
        <v>41616</v>
      </c>
      <c r="C13" s="26">
        <v>70770</v>
      </c>
      <c r="D13" s="31">
        <v>-441241.71144412423</v>
      </c>
      <c r="E13" s="31">
        <v>-1256323.2508818659</v>
      </c>
      <c r="G13" s="3" t="s">
        <v>32</v>
      </c>
      <c r="H13" s="4">
        <v>6</v>
      </c>
      <c r="I13" s="5" t="s">
        <v>29</v>
      </c>
      <c r="J13" s="3" t="s">
        <v>25</v>
      </c>
      <c r="K13" s="2">
        <v>2.2799999999999998</v>
      </c>
      <c r="L13" s="2">
        <v>4.3099999999999996</v>
      </c>
      <c r="M13" s="2">
        <v>10.83</v>
      </c>
      <c r="N13" s="41">
        <f t="shared" si="7"/>
        <v>2.0716179299999999</v>
      </c>
      <c r="O13" s="40">
        <v>2.76</v>
      </c>
      <c r="P13" s="40">
        <v>2.14</v>
      </c>
      <c r="Q13" s="35">
        <v>12.38</v>
      </c>
      <c r="R13" s="58">
        <f t="shared" si="1"/>
        <v>1.66559922</v>
      </c>
      <c r="S13" s="2">
        <v>2.37</v>
      </c>
      <c r="T13" s="2">
        <v>4.01</v>
      </c>
      <c r="U13" s="2">
        <v>8.84</v>
      </c>
      <c r="V13" s="41">
        <f t="shared" si="2"/>
        <v>1.8652852800000002</v>
      </c>
      <c r="W13" s="48">
        <f t="shared" si="8"/>
        <v>2.4699999999999998</v>
      </c>
      <c r="X13" s="44">
        <f t="shared" si="9"/>
        <v>0.25514701644346138</v>
      </c>
      <c r="Y13" s="48">
        <f t="shared" si="10"/>
        <v>3.4866666666666664</v>
      </c>
      <c r="Z13" s="44">
        <f t="shared" si="11"/>
        <v>1.1758542993642258</v>
      </c>
      <c r="AA13" s="48">
        <f t="shared" si="12"/>
        <v>10.683333333333332</v>
      </c>
      <c r="AB13" s="44">
        <f t="shared" si="13"/>
        <v>1.7745515865517587</v>
      </c>
      <c r="AC13" s="60">
        <f t="shared" si="14"/>
        <v>1.8675008099999999</v>
      </c>
      <c r="AD13" s="60">
        <f t="shared" si="15"/>
        <v>0.20301842194096989</v>
      </c>
      <c r="AE13" s="60">
        <f t="shared" si="16"/>
        <v>0.32731251548227841</v>
      </c>
      <c r="AF13" s="38">
        <f>(K13+S13)/2</f>
        <v>2.3250000000000002</v>
      </c>
      <c r="AG13" s="32">
        <f>STDEV(K13,S13)</f>
        <v>6.3639610306789496E-2</v>
      </c>
      <c r="AH13" s="38">
        <f>(L13+T13)/2</f>
        <v>4.16</v>
      </c>
      <c r="AI13" s="32">
        <f>STDEV(L13,T13)</f>
        <v>0.21213203435596412</v>
      </c>
      <c r="AJ13" s="42">
        <f>(M13+Q13+U13)/3</f>
        <v>10.683333333333332</v>
      </c>
      <c r="AK13" s="40">
        <f>STDEV(M13,Q13,U13)</f>
        <v>1.7745515865517587</v>
      </c>
      <c r="AL13" s="41">
        <f t="shared" si="18"/>
        <v>2.02711131</v>
      </c>
      <c r="AM13" s="59">
        <f t="shared" si="24"/>
        <v>0.13442581399527639</v>
      </c>
      <c r="AN13">
        <v>7</v>
      </c>
      <c r="AO13" s="38">
        <f t="shared" si="20"/>
        <v>10.764376821517514</v>
      </c>
      <c r="AP13" s="44">
        <f t="shared" si="21"/>
        <v>52.793596223386473</v>
      </c>
      <c r="AQ13" s="38">
        <f t="shared" si="22"/>
        <v>36.442026955096011</v>
      </c>
      <c r="AR13" t="str">
        <f t="shared" si="0"/>
        <v>Oa28B23</v>
      </c>
    </row>
    <row r="14" spans="1:44" x14ac:dyDescent="0.25">
      <c r="A14" s="1">
        <f t="shared" si="6"/>
        <v>10</v>
      </c>
      <c r="B14" s="26">
        <v>41192</v>
      </c>
      <c r="C14" s="26">
        <v>70042</v>
      </c>
      <c r="D14" s="31">
        <v>-441701.58929227712</v>
      </c>
      <c r="E14" s="31">
        <v>-1257029.1467984852</v>
      </c>
      <c r="G14" s="3" t="s">
        <v>33</v>
      </c>
      <c r="H14" s="4">
        <v>7</v>
      </c>
      <c r="I14" s="5" t="s">
        <v>28</v>
      </c>
      <c r="J14" s="3" t="s">
        <v>31</v>
      </c>
      <c r="K14" s="2">
        <v>4.09</v>
      </c>
      <c r="L14" s="2">
        <v>5.93</v>
      </c>
      <c r="M14" s="2">
        <v>19.149999999999999</v>
      </c>
      <c r="N14" s="41">
        <f t="shared" si="7"/>
        <v>3.2335478100000001</v>
      </c>
      <c r="O14" s="35">
        <v>3.65</v>
      </c>
      <c r="P14" s="35">
        <v>6.49</v>
      </c>
      <c r="Q14" s="35">
        <v>20.32</v>
      </c>
      <c r="R14" s="58">
        <f t="shared" si="1"/>
        <v>3.4172182800000002</v>
      </c>
      <c r="S14" s="2">
        <v>3.81</v>
      </c>
      <c r="T14" s="2">
        <v>5.95</v>
      </c>
      <c r="U14" s="2">
        <v>21.05</v>
      </c>
      <c r="V14" s="41">
        <f t="shared" si="2"/>
        <v>3.3437936700000006</v>
      </c>
      <c r="W14" s="48">
        <f t="shared" si="8"/>
        <v>3.85</v>
      </c>
      <c r="X14" s="44">
        <f t="shared" si="9"/>
        <v>0.22271057451320084</v>
      </c>
      <c r="Y14" s="48">
        <f t="shared" si="10"/>
        <v>6.123333333333334</v>
      </c>
      <c r="Z14" s="48">
        <f t="shared" si="11"/>
        <v>0.31770006819850294</v>
      </c>
      <c r="AA14" s="48">
        <f t="shared" si="12"/>
        <v>20.173333333333332</v>
      </c>
      <c r="AB14" s="48">
        <f t="shared" si="13"/>
        <v>0.95845361563997211</v>
      </c>
      <c r="AC14" s="60">
        <f t="shared" si="14"/>
        <v>3.3315199200000003</v>
      </c>
      <c r="AD14" s="60">
        <f t="shared" si="15"/>
        <v>9.2448332012006085E-2</v>
      </c>
      <c r="AE14" s="60">
        <f t="shared" si="16"/>
        <v>0.10727995489568272</v>
      </c>
      <c r="AF14" s="38">
        <f>(K14+O14+S14)/3</f>
        <v>3.85</v>
      </c>
      <c r="AG14" s="35">
        <f t="shared" si="17"/>
        <v>0.22271057451320084</v>
      </c>
      <c r="AH14" s="38">
        <f>(L14+P14+T14)/3</f>
        <v>6.123333333333334</v>
      </c>
      <c r="AI14" s="32">
        <f>STDEV(L14,P14,T14)</f>
        <v>0.31770006819850294</v>
      </c>
      <c r="AJ14" s="38">
        <f>(M14+Q14+U14)/3</f>
        <v>20.173333333333332</v>
      </c>
      <c r="AK14" s="32">
        <f>STDEV(M14,Q14,U14)</f>
        <v>0.95845361563997211</v>
      </c>
      <c r="AL14" s="41">
        <f t="shared" si="18"/>
        <v>3.3315199200000003</v>
      </c>
      <c r="AM14" s="59">
        <f t="shared" si="24"/>
        <v>0.10727995489568272</v>
      </c>
      <c r="AN14">
        <v>9</v>
      </c>
      <c r="AO14" s="38">
        <f t="shared" si="20"/>
        <v>10.84580637896951</v>
      </c>
      <c r="AP14" s="44">
        <f t="shared" si="21"/>
        <v>47.283650640756186</v>
      </c>
      <c r="AQ14" s="38">
        <f t="shared" si="22"/>
        <v>41.870542980274301</v>
      </c>
      <c r="AR14" t="str">
        <f t="shared" si="0"/>
        <v>Ci85BS</v>
      </c>
    </row>
    <row r="15" spans="1:44" x14ac:dyDescent="0.25">
      <c r="A15" s="1">
        <f t="shared" si="6"/>
        <v>11</v>
      </c>
      <c r="B15" s="26">
        <v>41204</v>
      </c>
      <c r="C15" s="26">
        <v>70031</v>
      </c>
      <c r="D15" s="31">
        <v>-441690.15423560084</v>
      </c>
      <c r="E15" s="31">
        <v>-1257040.7332329543</v>
      </c>
      <c r="G15" s="3" t="s">
        <v>114</v>
      </c>
      <c r="H15" s="4">
        <v>8</v>
      </c>
      <c r="I15" s="5" t="s">
        <v>28</v>
      </c>
      <c r="J15" s="3" t="s">
        <v>31</v>
      </c>
      <c r="K15" s="37">
        <v>2.35</v>
      </c>
      <c r="L15" s="37">
        <v>5.86</v>
      </c>
      <c r="M15" s="2">
        <v>14.37</v>
      </c>
      <c r="N15" s="41">
        <f t="shared" si="7"/>
        <v>2.7217147500000007</v>
      </c>
      <c r="O15" s="35">
        <v>2.93</v>
      </c>
      <c r="P15" s="35">
        <v>3.59</v>
      </c>
      <c r="Q15" s="40">
        <v>17.14</v>
      </c>
      <c r="R15" s="58">
        <f t="shared" si="1"/>
        <v>2.3837149800000001</v>
      </c>
      <c r="S15" s="2">
        <v>2.85</v>
      </c>
      <c r="T15" s="2">
        <v>4.55</v>
      </c>
      <c r="U15" s="2">
        <v>13.7</v>
      </c>
      <c r="V15" s="41">
        <f t="shared" si="2"/>
        <v>2.3853069000000002</v>
      </c>
      <c r="W15" s="48">
        <f t="shared" si="8"/>
        <v>2.7100000000000004</v>
      </c>
      <c r="X15" s="44">
        <f t="shared" si="9"/>
        <v>0.31432467291003424</v>
      </c>
      <c r="Y15" s="48">
        <f t="shared" si="10"/>
        <v>4.666666666666667</v>
      </c>
      <c r="Z15" s="44">
        <f t="shared" si="11"/>
        <v>1.1394881892030893</v>
      </c>
      <c r="AA15" s="48">
        <f t="shared" si="12"/>
        <v>15.069999999999999</v>
      </c>
      <c r="AB15" s="44">
        <f t="shared" si="13"/>
        <v>1.8237050200073484</v>
      </c>
      <c r="AC15" s="70">
        <f t="shared" si="14"/>
        <v>2.4969122100000005</v>
      </c>
      <c r="AD15" s="70">
        <f t="shared" si="15"/>
        <v>0.19468633759244747</v>
      </c>
      <c r="AE15" s="70">
        <f t="shared" si="16"/>
        <v>0.32047396510306742</v>
      </c>
      <c r="AF15" s="50">
        <f>(O15+S15)/2</f>
        <v>2.89</v>
      </c>
      <c r="AG15" s="52">
        <f>STDEV(O15,S15)</f>
        <v>5.6568542494923851E-2</v>
      </c>
      <c r="AH15" s="73">
        <f>(P15+T15)/2</f>
        <v>4.07</v>
      </c>
      <c r="AI15" s="74">
        <f>STDEV(P15,T15)</f>
        <v>0.67882250993907967</v>
      </c>
      <c r="AJ15" s="50">
        <f>(M15+U15)/2</f>
        <v>14.035</v>
      </c>
      <c r="AK15" s="52">
        <f>STDEV(M15,U15)</f>
        <v>0.47376154339498677</v>
      </c>
      <c r="AL15" s="62">
        <f t="shared" si="18"/>
        <v>2.2887423450000006</v>
      </c>
      <c r="AM15" s="62">
        <f t="shared" ref="AM15:AM36" si="25">($B$2/1000)*SQRT($C$2^2*AG15^2+$D$2^2*AI15^2+$E$2^2*AK15^2)</f>
        <v>0.17775655833842285</v>
      </c>
      <c r="AN15">
        <v>6</v>
      </c>
      <c r="AO15" s="38">
        <f t="shared" si="20"/>
        <v>11.850712710958295</v>
      </c>
      <c r="AP15" s="44">
        <f t="shared" si="21"/>
        <v>45.747041919653036</v>
      </c>
      <c r="AQ15" s="38">
        <f t="shared" si="22"/>
        <v>42.402245369388659</v>
      </c>
      <c r="AR15" t="str">
        <f t="shared" si="0"/>
        <v>Ci85BS</v>
      </c>
    </row>
    <row r="16" spans="1:44" x14ac:dyDescent="0.25">
      <c r="A16" s="1">
        <f t="shared" si="6"/>
        <v>12</v>
      </c>
      <c r="B16" s="26">
        <v>41215</v>
      </c>
      <c r="C16" s="26">
        <v>70022</v>
      </c>
      <c r="D16" s="31">
        <v>-441679.61792687618</v>
      </c>
      <c r="E16" s="31">
        <v>-1257050.2721417418</v>
      </c>
      <c r="G16" s="3" t="s">
        <v>113</v>
      </c>
      <c r="H16" s="4" t="s">
        <v>21</v>
      </c>
      <c r="I16" s="5" t="s">
        <v>28</v>
      </c>
      <c r="J16" s="3" t="s">
        <v>31</v>
      </c>
      <c r="K16" s="2">
        <v>2.89</v>
      </c>
      <c r="L16" s="2">
        <v>3.41</v>
      </c>
      <c r="M16" s="2">
        <v>14.52</v>
      </c>
      <c r="N16" s="41">
        <f t="shared" si="7"/>
        <v>2.15248968</v>
      </c>
      <c r="O16" s="35">
        <v>2.93</v>
      </c>
      <c r="P16" s="35">
        <v>3.8</v>
      </c>
      <c r="Q16" s="35">
        <v>16</v>
      </c>
      <c r="R16" s="58">
        <f t="shared" si="1"/>
        <v>2.3589111599999999</v>
      </c>
      <c r="S16" s="2">
        <v>3.18</v>
      </c>
      <c r="T16" s="2">
        <v>3.34</v>
      </c>
      <c r="U16" s="2">
        <v>15.15</v>
      </c>
      <c r="V16" s="41">
        <f t="shared" si="2"/>
        <v>2.2052614500000001</v>
      </c>
      <c r="W16" s="48">
        <f t="shared" si="8"/>
        <v>3</v>
      </c>
      <c r="X16" s="44">
        <f t="shared" si="9"/>
        <v>0.15716233645501712</v>
      </c>
      <c r="Y16" s="48">
        <f t="shared" si="10"/>
        <v>3.5166666666666671</v>
      </c>
      <c r="Z16" s="48">
        <f t="shared" si="11"/>
        <v>0.24785748593361731</v>
      </c>
      <c r="AA16" s="48">
        <f t="shared" si="12"/>
        <v>15.223333333333334</v>
      </c>
      <c r="AB16" s="48">
        <f t="shared" si="13"/>
        <v>0.74272022547749006</v>
      </c>
      <c r="AC16" s="70">
        <f t="shared" si="14"/>
        <v>2.2388874300000006</v>
      </c>
      <c r="AD16" s="70">
        <f t="shared" si="15"/>
        <v>0.10724032240518437</v>
      </c>
      <c r="AE16" s="70">
        <f t="shared" si="16"/>
        <v>8.3191279864148621E-2</v>
      </c>
      <c r="AF16" s="38">
        <f>(K16+O16+S16)/3</f>
        <v>3</v>
      </c>
      <c r="AG16" s="35">
        <f t="shared" si="17"/>
        <v>0.15716233645501712</v>
      </c>
      <c r="AH16" s="38">
        <f>(L16+P16+T16)/3</f>
        <v>3.5166666666666671</v>
      </c>
      <c r="AI16" s="32">
        <f>STDEV(L16,P16,T16)</f>
        <v>0.24785748593361731</v>
      </c>
      <c r="AJ16" s="38">
        <f>(M16+Q16+U16)/3</f>
        <v>15.223333333333334</v>
      </c>
      <c r="AK16" s="32">
        <f>STDEV(M16,Q16,U16)</f>
        <v>0.74272022547749006</v>
      </c>
      <c r="AL16" s="62">
        <f t="shared" si="18"/>
        <v>2.2388874300000006</v>
      </c>
      <c r="AM16" s="62">
        <f t="shared" si="25"/>
        <v>8.3191279864148621E-2</v>
      </c>
      <c r="AN16">
        <v>9</v>
      </c>
      <c r="AO16" s="38">
        <f t="shared" si="20"/>
        <v>12.575710427745799</v>
      </c>
      <c r="AP16" s="38">
        <f t="shared" si="21"/>
        <v>40.407730548560892</v>
      </c>
      <c r="AQ16" s="44">
        <f t="shared" si="22"/>
        <v>47.01655902369329</v>
      </c>
      <c r="AR16" t="str">
        <f t="shared" si="0"/>
        <v>Ci85BS</v>
      </c>
    </row>
    <row r="17" spans="1:44" x14ac:dyDescent="0.25">
      <c r="A17" s="1">
        <f t="shared" si="6"/>
        <v>13</v>
      </c>
      <c r="B17" s="26">
        <v>40893</v>
      </c>
      <c r="C17" s="26">
        <v>70192</v>
      </c>
      <c r="D17" s="31">
        <v>-441992.71754289261</v>
      </c>
      <c r="E17" s="31">
        <v>-1256864.3811245358</v>
      </c>
      <c r="G17" s="3" t="s">
        <v>34</v>
      </c>
      <c r="H17" s="4">
        <v>9</v>
      </c>
      <c r="I17" s="17" t="s">
        <v>35</v>
      </c>
      <c r="J17" s="3" t="s">
        <v>36</v>
      </c>
      <c r="K17" s="2">
        <v>9.33</v>
      </c>
      <c r="L17" s="37">
        <v>4.76</v>
      </c>
      <c r="M17" s="2">
        <v>13.09</v>
      </c>
      <c r="N17" s="41">
        <f t="shared" si="7"/>
        <v>3.0053119499999998</v>
      </c>
      <c r="O17" s="35">
        <v>8.6</v>
      </c>
      <c r="P17" s="35">
        <v>6.35</v>
      </c>
      <c r="Q17" s="40">
        <v>8.69</v>
      </c>
      <c r="R17" s="58">
        <f t="shared" si="1"/>
        <v>3.0415902300000006</v>
      </c>
      <c r="S17" s="2">
        <v>9.0299999999999994</v>
      </c>
      <c r="T17" s="2">
        <v>5.76</v>
      </c>
      <c r="U17" s="2">
        <v>11.84</v>
      </c>
      <c r="V17" s="41">
        <f t="shared" si="2"/>
        <v>3.1479786000000001</v>
      </c>
      <c r="W17" s="48">
        <f t="shared" si="8"/>
        <v>8.9866666666666664</v>
      </c>
      <c r="X17" s="44">
        <f t="shared" si="9"/>
        <v>0.3669241520169168</v>
      </c>
      <c r="Y17" s="48">
        <f t="shared" si="10"/>
        <v>5.6233333333333322</v>
      </c>
      <c r="Z17" s="48">
        <f t="shared" si="11"/>
        <v>0.80376198798733289</v>
      </c>
      <c r="AA17" s="48">
        <f t="shared" si="12"/>
        <v>11.206666666666669</v>
      </c>
      <c r="AB17" s="44">
        <f t="shared" si="13"/>
        <v>2.2673405860905174</v>
      </c>
      <c r="AC17" s="60">
        <f t="shared" si="14"/>
        <v>3.0649602600000003</v>
      </c>
      <c r="AD17" s="60">
        <f t="shared" si="15"/>
        <v>7.4148917606437798E-2</v>
      </c>
      <c r="AE17" s="60">
        <f t="shared" si="16"/>
        <v>0.2617645663562026</v>
      </c>
      <c r="AF17" s="38">
        <f>(K17+O17+S17)/3</f>
        <v>8.9866666666666664</v>
      </c>
      <c r="AG17" s="35">
        <f t="shared" si="17"/>
        <v>0.3669241520169168</v>
      </c>
      <c r="AH17" s="38">
        <f>(P17+T17)/2</f>
        <v>6.0549999999999997</v>
      </c>
      <c r="AI17" s="32">
        <f>STDEV(P17,T17)</f>
        <v>0.41719300090006295</v>
      </c>
      <c r="AJ17" s="38">
        <f>(M17+U17)/2</f>
        <v>12.465</v>
      </c>
      <c r="AK17" s="32">
        <f>STDEV(M17,U17)</f>
        <v>0.88388347648318444</v>
      </c>
      <c r="AL17" s="41">
        <f t="shared" si="18"/>
        <v>3.2630190750000008</v>
      </c>
      <c r="AM17" s="59">
        <f t="shared" si="25"/>
        <v>0.12821862448859467</v>
      </c>
      <c r="AN17">
        <v>7</v>
      </c>
      <c r="AO17" s="38">
        <f t="shared" si="20"/>
        <v>25.84773857014611</v>
      </c>
      <c r="AP17" s="44">
        <f t="shared" si="21"/>
        <v>47.737541344284047</v>
      </c>
      <c r="AQ17" s="38">
        <f t="shared" si="22"/>
        <v>26.414720085569833</v>
      </c>
      <c r="AR17" t="str">
        <f t="shared" si="0"/>
        <v>Si8BS</v>
      </c>
    </row>
    <row r="18" spans="1:44" x14ac:dyDescent="0.25">
      <c r="A18" s="1">
        <f t="shared" si="6"/>
        <v>14</v>
      </c>
      <c r="B18" s="26">
        <v>40932</v>
      </c>
      <c r="C18" s="26">
        <v>70171</v>
      </c>
      <c r="D18" s="31">
        <v>-441954.81605724717</v>
      </c>
      <c r="E18" s="31">
        <v>-1256887.3052851523</v>
      </c>
      <c r="G18" s="3" t="s">
        <v>34</v>
      </c>
      <c r="H18" s="4" t="s">
        <v>21</v>
      </c>
      <c r="I18" s="17" t="s">
        <v>35</v>
      </c>
      <c r="J18" s="3" t="s">
        <v>36</v>
      </c>
      <c r="K18" s="2">
        <v>8.14</v>
      </c>
      <c r="L18" s="37">
        <v>8.9700000000000006</v>
      </c>
      <c r="M18" s="2">
        <v>20.66</v>
      </c>
      <c r="N18" s="41">
        <f t="shared" si="7"/>
        <v>4.5001186200000003</v>
      </c>
      <c r="O18" s="35">
        <v>7.2</v>
      </c>
      <c r="P18" s="35">
        <v>7.15</v>
      </c>
      <c r="Q18" s="35">
        <v>18.79</v>
      </c>
      <c r="R18" s="58">
        <f t="shared" si="1"/>
        <v>3.81438693</v>
      </c>
      <c r="S18" s="2">
        <v>7.77</v>
      </c>
      <c r="T18" s="2">
        <v>8.2100000000000009</v>
      </c>
      <c r="U18" s="2">
        <v>16.440000000000001</v>
      </c>
      <c r="V18" s="41">
        <f t="shared" si="2"/>
        <v>3.9780784800000006</v>
      </c>
      <c r="W18" s="48">
        <f t="shared" si="8"/>
        <v>7.7033333333333331</v>
      </c>
      <c r="X18" s="44">
        <f t="shared" si="9"/>
        <v>0.4735328218121036</v>
      </c>
      <c r="Y18" s="48">
        <f t="shared" si="10"/>
        <v>8.1100000000000012</v>
      </c>
      <c r="Z18" s="44">
        <f t="shared" si="11"/>
        <v>0.91411159056211533</v>
      </c>
      <c r="AA18" s="48">
        <f t="shared" si="12"/>
        <v>18.63</v>
      </c>
      <c r="AB18" s="44">
        <f t="shared" si="13"/>
        <v>2.114544868287263</v>
      </c>
      <c r="AC18" s="60">
        <f t="shared" si="14"/>
        <v>4.0975280100000004</v>
      </c>
      <c r="AD18" s="60">
        <f t="shared" si="15"/>
        <v>0.35813144281182541</v>
      </c>
      <c r="AE18" s="60">
        <f t="shared" si="16"/>
        <v>0.28045374492253966</v>
      </c>
      <c r="AF18" s="38">
        <f>(K18+O18+S18)/3</f>
        <v>7.7033333333333331</v>
      </c>
      <c r="AG18" s="35">
        <f t="shared" si="17"/>
        <v>0.4735328218121036</v>
      </c>
      <c r="AH18" s="42">
        <f>(P18+T18)/2</f>
        <v>7.6800000000000006</v>
      </c>
      <c r="AI18" s="64">
        <f>STDEV(P18,T18)</f>
        <v>0.74953318805774072</v>
      </c>
      <c r="AJ18" s="42">
        <f>(M18+Q18+U18)/3</f>
        <v>18.63</v>
      </c>
      <c r="AK18" s="40">
        <f>STDEV(M18,Q18,U18)</f>
        <v>2.114544868287263</v>
      </c>
      <c r="AL18" s="41">
        <f t="shared" si="18"/>
        <v>3.986907930000001</v>
      </c>
      <c r="AM18" s="59">
        <f t="shared" si="25"/>
        <v>0.24603666636930385</v>
      </c>
      <c r="AN18">
        <v>8</v>
      </c>
      <c r="AO18" s="38">
        <f t="shared" si="20"/>
        <v>18.133682861344624</v>
      </c>
      <c r="AP18" s="44">
        <f t="shared" si="21"/>
        <v>49.555347519650397</v>
      </c>
      <c r="AQ18" s="38">
        <f t="shared" si="22"/>
        <v>32.310969619004965</v>
      </c>
      <c r="AR18" t="str">
        <f t="shared" si="0"/>
        <v>Si8BS</v>
      </c>
    </row>
    <row r="19" spans="1:44" x14ac:dyDescent="0.25">
      <c r="A19" s="1">
        <f t="shared" si="6"/>
        <v>15</v>
      </c>
      <c r="B19" s="26">
        <v>35163</v>
      </c>
      <c r="C19" s="26">
        <v>69396</v>
      </c>
      <c r="D19" s="31">
        <v>-447755.35362437088</v>
      </c>
      <c r="E19" s="31">
        <v>-1257372.8338802194</v>
      </c>
      <c r="G19" s="3" t="s">
        <v>37</v>
      </c>
      <c r="H19" s="4">
        <v>10</v>
      </c>
      <c r="I19" s="17" t="s">
        <v>35</v>
      </c>
      <c r="J19" s="3" t="s">
        <v>36</v>
      </c>
      <c r="K19" s="2">
        <v>5.7</v>
      </c>
      <c r="L19" s="2">
        <v>3.76</v>
      </c>
      <c r="M19" s="2">
        <v>23.96</v>
      </c>
      <c r="N19" s="41">
        <f t="shared" si="7"/>
        <v>3.1590010800000008</v>
      </c>
      <c r="O19" s="35">
        <v>5.49</v>
      </c>
      <c r="P19" s="40">
        <v>4.8</v>
      </c>
      <c r="Q19" s="35">
        <v>23.52</v>
      </c>
      <c r="R19" s="58">
        <f t="shared" si="1"/>
        <v>3.37641372</v>
      </c>
      <c r="S19" s="2">
        <v>5.48</v>
      </c>
      <c r="T19" s="2">
        <v>4.0599999999999996</v>
      </c>
      <c r="U19" s="2">
        <v>24.51</v>
      </c>
      <c r="V19" s="41">
        <f t="shared" si="2"/>
        <v>3.2535612900000004</v>
      </c>
      <c r="W19" s="66">
        <f t="shared" si="8"/>
        <v>5.5566666666666675</v>
      </c>
      <c r="X19" s="66">
        <f t="shared" si="9"/>
        <v>0.12423096769056141</v>
      </c>
      <c r="Y19" s="66">
        <f t="shared" si="10"/>
        <v>4.2066666666666661</v>
      </c>
      <c r="Z19" s="66">
        <f t="shared" si="11"/>
        <v>0.53528808443056319</v>
      </c>
      <c r="AA19" s="66">
        <f t="shared" si="12"/>
        <v>23.99666666666667</v>
      </c>
      <c r="AB19" s="66">
        <f t="shared" si="13"/>
        <v>0.49601747281051933</v>
      </c>
      <c r="AC19" s="60">
        <f t="shared" si="14"/>
        <v>3.2629920300000004</v>
      </c>
      <c r="AD19" s="60">
        <f t="shared" si="15"/>
        <v>0.10901269719923917</v>
      </c>
      <c r="AE19" s="60">
        <f t="shared" si="16"/>
        <v>0.14239123223277642</v>
      </c>
      <c r="AF19" s="50">
        <f>(K19+O19+S19)/3</f>
        <v>5.5566666666666675</v>
      </c>
      <c r="AG19" s="52">
        <f t="shared" si="17"/>
        <v>0.12423096769056141</v>
      </c>
      <c r="AH19" s="50">
        <f>(L19+T19)/2</f>
        <v>3.9099999999999997</v>
      </c>
      <c r="AI19" s="52">
        <f>STDEV(L19,T19)</f>
        <v>0.21213203435596414</v>
      </c>
      <c r="AJ19" s="50">
        <f>(M19+Q19+U19)/3</f>
        <v>23.99666666666667</v>
      </c>
      <c r="AK19" s="52">
        <f>STDEV(M19,Q19,U19)</f>
        <v>0.49601747281051933</v>
      </c>
      <c r="AL19" s="41">
        <f t="shared" si="18"/>
        <v>3.1866727500000005</v>
      </c>
      <c r="AM19" s="59">
        <f t="shared" si="25"/>
        <v>6.5501375040320345E-2</v>
      </c>
      <c r="AN19">
        <v>8</v>
      </c>
      <c r="AO19" s="38">
        <f t="shared" si="20"/>
        <v>16.365165830096611</v>
      </c>
      <c r="AP19" s="38">
        <f t="shared" si="21"/>
        <v>31.56492802720328</v>
      </c>
      <c r="AQ19" s="44">
        <f t="shared" si="22"/>
        <v>52.069906142700091</v>
      </c>
      <c r="AR19" t="str">
        <f t="shared" si="0"/>
        <v>Si8BS</v>
      </c>
    </row>
    <row r="20" spans="1:44" x14ac:dyDescent="0.25">
      <c r="A20" s="1">
        <f t="shared" si="6"/>
        <v>16</v>
      </c>
      <c r="B20" s="26">
        <v>34200</v>
      </c>
      <c r="C20" s="26">
        <v>69977</v>
      </c>
      <c r="D20" s="31">
        <v>-448688.07961130672</v>
      </c>
      <c r="E20" s="31">
        <v>-1256744.407295625</v>
      </c>
      <c r="G20" s="3" t="s">
        <v>38</v>
      </c>
      <c r="H20" s="4">
        <v>11</v>
      </c>
      <c r="I20" s="5" t="s">
        <v>39</v>
      </c>
      <c r="J20" s="3" t="s">
        <v>25</v>
      </c>
      <c r="K20" s="2">
        <v>1.55</v>
      </c>
      <c r="L20" s="2">
        <v>1.92</v>
      </c>
      <c r="M20" s="2">
        <v>13.8</v>
      </c>
      <c r="N20" s="41">
        <f t="shared" si="7"/>
        <v>1.5936307200000002</v>
      </c>
      <c r="O20" s="35">
        <v>1.66</v>
      </c>
      <c r="P20" s="35">
        <v>2.41</v>
      </c>
      <c r="Q20" s="35">
        <v>11.98</v>
      </c>
      <c r="R20" s="58">
        <f t="shared" si="1"/>
        <v>1.6041623400000002</v>
      </c>
      <c r="S20" s="2">
        <v>1.85</v>
      </c>
      <c r="T20" s="2">
        <v>3.24</v>
      </c>
      <c r="U20" s="37">
        <v>8.84</v>
      </c>
      <c r="V20" s="41">
        <f t="shared" si="2"/>
        <v>1.6183951200000004</v>
      </c>
      <c r="W20" s="48">
        <f t="shared" si="8"/>
        <v>1.6866666666666668</v>
      </c>
      <c r="X20" s="44">
        <f t="shared" si="9"/>
        <v>0.15176736583776285</v>
      </c>
      <c r="Y20" s="48">
        <f t="shared" si="10"/>
        <v>2.5233333333333334</v>
      </c>
      <c r="Z20" s="48">
        <f t="shared" si="11"/>
        <v>0.66725807101400614</v>
      </c>
      <c r="AA20" s="48">
        <f t="shared" si="12"/>
        <v>11.540000000000001</v>
      </c>
      <c r="AB20" s="44">
        <f t="shared" si="13"/>
        <v>2.5091034255287243</v>
      </c>
      <c r="AC20" s="60">
        <f t="shared" si="14"/>
        <v>1.6053960600000001</v>
      </c>
      <c r="AD20" s="60">
        <f t="shared" si="15"/>
        <v>1.2428210877628488E-2</v>
      </c>
      <c r="AE20" s="60">
        <f t="shared" si="16"/>
        <v>0.24447886112440775</v>
      </c>
      <c r="AF20" s="38">
        <f>(K20+O20+S20)/3</f>
        <v>1.6866666666666668</v>
      </c>
      <c r="AG20" s="35">
        <f t="shared" si="17"/>
        <v>0.15176736583776285</v>
      </c>
      <c r="AH20" s="42">
        <f>(L20+P20+T20)/3</f>
        <v>2.5233333333333334</v>
      </c>
      <c r="AI20" s="64">
        <f>STDEV(L20,P20,T20)</f>
        <v>0.66725807101400614</v>
      </c>
      <c r="AJ20" s="38">
        <f>(M20+Q20)/2</f>
        <v>12.89</v>
      </c>
      <c r="AK20" s="32">
        <f>STDEV(M20,Q20)</f>
        <v>1.2869343417595167</v>
      </c>
      <c r="AL20" s="41">
        <f t="shared" si="18"/>
        <v>1.6987445100000003</v>
      </c>
      <c r="AM20" s="59">
        <f t="shared" si="25"/>
        <v>0.19387499842809272</v>
      </c>
      <c r="AN20">
        <v>8</v>
      </c>
      <c r="AO20" s="38">
        <f t="shared" si="20"/>
        <v>9.3184724994343018</v>
      </c>
      <c r="AP20" s="38">
        <f t="shared" si="21"/>
        <v>38.213082436981651</v>
      </c>
      <c r="AQ20" s="44">
        <f t="shared" si="22"/>
        <v>52.468445063584042</v>
      </c>
      <c r="AR20" t="str">
        <f t="shared" si="0"/>
        <v>Cd41B3</v>
      </c>
    </row>
    <row r="21" spans="1:44" x14ac:dyDescent="0.25">
      <c r="A21" s="1">
        <f t="shared" si="6"/>
        <v>17</v>
      </c>
      <c r="B21" s="26">
        <v>24898</v>
      </c>
      <c r="C21" s="26">
        <v>63925</v>
      </c>
      <c r="D21" s="31">
        <v>-458280.90889497142</v>
      </c>
      <c r="E21" s="31">
        <v>-1262323.3070930589</v>
      </c>
      <c r="G21" s="3" t="s">
        <v>40</v>
      </c>
      <c r="H21" s="4">
        <v>12</v>
      </c>
      <c r="I21" s="17" t="s">
        <v>41</v>
      </c>
      <c r="J21" s="3" t="s">
        <v>42</v>
      </c>
      <c r="K21" s="2">
        <v>1.67</v>
      </c>
      <c r="L21" s="2">
        <v>2.99</v>
      </c>
      <c r="M21" s="37">
        <v>8.0399999999999991</v>
      </c>
      <c r="N21" s="41">
        <f t="shared" si="7"/>
        <v>1.4818701600000002</v>
      </c>
      <c r="O21" s="35">
        <v>1.68</v>
      </c>
      <c r="P21" s="35">
        <v>2.54</v>
      </c>
      <c r="Q21" s="35">
        <v>9.7100000000000009</v>
      </c>
      <c r="R21" s="58">
        <f t="shared" si="1"/>
        <v>1.4825189700000001</v>
      </c>
      <c r="S21" s="37">
        <v>1.98</v>
      </c>
      <c r="T21" s="2">
        <v>2.67</v>
      </c>
      <c r="U21" s="2">
        <v>9.61</v>
      </c>
      <c r="V21" s="41">
        <f t="shared" si="2"/>
        <v>1.5372031500000003</v>
      </c>
      <c r="W21" s="48">
        <f t="shared" si="8"/>
        <v>1.7766666666666666</v>
      </c>
      <c r="X21" s="44">
        <f t="shared" si="9"/>
        <v>0.17616280348965085</v>
      </c>
      <c r="Y21" s="48">
        <f t="shared" si="10"/>
        <v>2.7333333333333329</v>
      </c>
      <c r="Z21" s="48">
        <f t="shared" si="11"/>
        <v>0.23158871590242344</v>
      </c>
      <c r="AA21" s="48">
        <f t="shared" si="12"/>
        <v>9.1199999999999992</v>
      </c>
      <c r="AB21" s="48">
        <f t="shared" si="13"/>
        <v>0.93664294157378936</v>
      </c>
      <c r="AC21" s="60">
        <f t="shared" si="14"/>
        <v>1.50053076</v>
      </c>
      <c r="AD21" s="60">
        <f t="shared" si="15"/>
        <v>3.176087813392612E-2</v>
      </c>
      <c r="AE21" s="60">
        <f t="shared" si="16"/>
        <v>8.9540369352473143E-2</v>
      </c>
      <c r="AF21" s="50">
        <f>(K21+O21)/2</f>
        <v>1.6749999999999998</v>
      </c>
      <c r="AG21" s="52">
        <f>STDEV(K21,O21)</f>
        <v>7.0710678118654814E-3</v>
      </c>
      <c r="AH21" s="50">
        <f>(P21+T21)/2</f>
        <v>2.605</v>
      </c>
      <c r="AI21" s="52">
        <f>STDEV(P21,T21)</f>
        <v>9.1923881554251102E-2</v>
      </c>
      <c r="AJ21" s="50">
        <f>(Q21+U21)/2</f>
        <v>9.66</v>
      </c>
      <c r="AK21" s="52">
        <f>STDEV(Q21,U21)</f>
        <v>7.0710678118655765E-2</v>
      </c>
      <c r="AL21" s="41">
        <f t="shared" si="18"/>
        <v>1.495314</v>
      </c>
      <c r="AM21" s="59">
        <f t="shared" si="25"/>
        <v>2.4157264673787052E-2</v>
      </c>
      <c r="AN21">
        <v>7</v>
      </c>
      <c r="AO21" s="38">
        <f t="shared" si="20"/>
        <v>10.512982557509659</v>
      </c>
      <c r="AP21" s="44">
        <f t="shared" si="21"/>
        <v>44.816799682207225</v>
      </c>
      <c r="AQ21" s="38">
        <f t="shared" si="22"/>
        <v>44.67021776028313</v>
      </c>
      <c r="AR21" t="str">
        <f t="shared" si="0"/>
        <v>Oc01Q1</v>
      </c>
    </row>
    <row r="22" spans="1:44" x14ac:dyDescent="0.25">
      <c r="A22" s="1">
        <f t="shared" si="6"/>
        <v>18</v>
      </c>
      <c r="B22" s="26">
        <v>36904</v>
      </c>
      <c r="C22" s="26">
        <v>68875</v>
      </c>
      <c r="D22" s="31">
        <v>-446042.60143615498</v>
      </c>
      <c r="E22" s="31">
        <v>-1257980.2502352847</v>
      </c>
      <c r="G22" s="3" t="s">
        <v>43</v>
      </c>
      <c r="H22" s="4">
        <v>13</v>
      </c>
      <c r="I22" s="17" t="s">
        <v>35</v>
      </c>
      <c r="J22" s="3" t="s">
        <v>36</v>
      </c>
      <c r="K22" s="2">
        <v>5.51</v>
      </c>
      <c r="L22" s="37">
        <v>1.84</v>
      </c>
      <c r="M22" s="2">
        <v>19.399999999999999</v>
      </c>
      <c r="N22" s="41">
        <f t="shared" si="7"/>
        <v>2.3319273600000003</v>
      </c>
      <c r="O22" s="35">
        <v>5.44</v>
      </c>
      <c r="P22" s="35">
        <v>3.24</v>
      </c>
      <c r="Q22" s="35">
        <v>17.38</v>
      </c>
      <c r="R22" s="58">
        <f t="shared" si="1"/>
        <v>2.5458391800000002</v>
      </c>
      <c r="S22" s="2">
        <v>5.23</v>
      </c>
      <c r="T22" s="2">
        <v>3.83</v>
      </c>
      <c r="U22" s="37">
        <v>14.37</v>
      </c>
      <c r="V22" s="41">
        <f t="shared" si="2"/>
        <v>2.4697788300000001</v>
      </c>
      <c r="W22" s="48">
        <f t="shared" si="8"/>
        <v>5.3933333333333335</v>
      </c>
      <c r="X22" s="44">
        <f t="shared" si="9"/>
        <v>0.14571661996262902</v>
      </c>
      <c r="Y22" s="48">
        <f t="shared" si="10"/>
        <v>2.97</v>
      </c>
      <c r="Z22" s="44">
        <f t="shared" si="11"/>
        <v>1.0221056696839133</v>
      </c>
      <c r="AA22" s="48">
        <f t="shared" si="12"/>
        <v>17.05</v>
      </c>
      <c r="AB22" s="44">
        <f t="shared" si="13"/>
        <v>2.5311854930051947</v>
      </c>
      <c r="AC22" s="60">
        <f t="shared" si="14"/>
        <v>2.4491817900000004</v>
      </c>
      <c r="AD22" s="60">
        <f t="shared" si="15"/>
        <v>0.10843313712375605</v>
      </c>
      <c r="AE22" s="60">
        <f t="shared" si="16"/>
        <v>0.31616342560853355</v>
      </c>
      <c r="AF22" s="38">
        <f t="shared" ref="AF22:AF27" si="26">(K22+O22+S22)/3</f>
        <v>5.3933333333333335</v>
      </c>
      <c r="AG22" s="35">
        <f t="shared" si="17"/>
        <v>0.14571661996262902</v>
      </c>
      <c r="AH22" s="42">
        <f>(P22+T22)/2</f>
        <v>3.5350000000000001</v>
      </c>
      <c r="AI22" s="64">
        <f>STDEV(P22,T22)</f>
        <v>0.41719300090006295</v>
      </c>
      <c r="AJ22" s="38">
        <f>(M22+Q22)/2</f>
        <v>18.39</v>
      </c>
      <c r="AK22" s="32">
        <f>STDEV(M22,Q22)</f>
        <v>1.4283556979968257</v>
      </c>
      <c r="AL22" s="41">
        <f t="shared" si="18"/>
        <v>2.6871884100000005</v>
      </c>
      <c r="AM22" s="59">
        <f t="shared" si="25"/>
        <v>0.14649434541232026</v>
      </c>
      <c r="AN22">
        <v>7</v>
      </c>
      <c r="AO22" s="38">
        <f t="shared" si="20"/>
        <v>18.836606994743622</v>
      </c>
      <c r="AP22" s="38">
        <f t="shared" si="21"/>
        <v>33.842061710886874</v>
      </c>
      <c r="AQ22" s="44">
        <f t="shared" si="22"/>
        <v>47.321331294369486</v>
      </c>
      <c r="AR22" t="str">
        <f t="shared" si="0"/>
        <v>Si8BS</v>
      </c>
    </row>
    <row r="23" spans="1:44" x14ac:dyDescent="0.25">
      <c r="A23" s="1">
        <f t="shared" si="6"/>
        <v>19</v>
      </c>
      <c r="B23" s="26">
        <v>37043</v>
      </c>
      <c r="C23" s="26">
        <v>68594</v>
      </c>
      <c r="D23" s="31">
        <v>-445917.82966319198</v>
      </c>
      <c r="E23" s="31">
        <v>-1258267.8495366774</v>
      </c>
      <c r="G23" s="3" t="s">
        <v>43</v>
      </c>
      <c r="H23" s="4">
        <v>14</v>
      </c>
      <c r="I23" s="17" t="s">
        <v>35</v>
      </c>
      <c r="J23" s="3" t="s">
        <v>36</v>
      </c>
      <c r="K23" s="2">
        <v>4.8600000000000003</v>
      </c>
      <c r="L23" s="37">
        <v>2.42</v>
      </c>
      <c r="M23" s="2">
        <v>18.23</v>
      </c>
      <c r="N23" s="41">
        <f t="shared" si="7"/>
        <v>2.3392300500000003</v>
      </c>
      <c r="O23" s="35">
        <v>4.41</v>
      </c>
      <c r="P23" s="35">
        <v>4.28</v>
      </c>
      <c r="Q23" s="35">
        <v>17</v>
      </c>
      <c r="R23" s="58">
        <f t="shared" si="1"/>
        <v>2.6904420000000004</v>
      </c>
      <c r="S23" s="2">
        <v>4.68</v>
      </c>
      <c r="T23" s="2">
        <v>3.97</v>
      </c>
      <c r="U23" s="37">
        <v>22.55</v>
      </c>
      <c r="V23" s="41">
        <f t="shared" si="2"/>
        <v>3.0197985300000001</v>
      </c>
      <c r="W23" s="48">
        <f t="shared" si="8"/>
        <v>4.6499999999999995</v>
      </c>
      <c r="X23" s="44">
        <f t="shared" si="9"/>
        <v>0.22649503305812255</v>
      </c>
      <c r="Y23" s="48">
        <f t="shared" si="10"/>
        <v>3.5566666666666666</v>
      </c>
      <c r="Z23" s="44">
        <f t="shared" si="11"/>
        <v>0.99651057863594028</v>
      </c>
      <c r="AA23" s="48">
        <f t="shared" si="12"/>
        <v>19.260000000000002</v>
      </c>
      <c r="AB23" s="44">
        <f t="shared" si="13"/>
        <v>2.9148413335891723</v>
      </c>
      <c r="AC23" s="60">
        <f t="shared" si="14"/>
        <v>2.6831568600000004</v>
      </c>
      <c r="AD23" s="60">
        <f t="shared" si="15"/>
        <v>0.34034272276778782</v>
      </c>
      <c r="AE23" s="60">
        <f t="shared" si="16"/>
        <v>0.32679485216527027</v>
      </c>
      <c r="AF23" s="38">
        <f t="shared" si="26"/>
        <v>4.6499999999999995</v>
      </c>
      <c r="AG23" s="35">
        <f t="shared" si="17"/>
        <v>0.22649503305812255</v>
      </c>
      <c r="AH23" s="38">
        <f>(P23+T23)/2</f>
        <v>4.125</v>
      </c>
      <c r="AI23" s="32">
        <f>STDEV(P23,T23)</f>
        <v>0.21920310216782976</v>
      </c>
      <c r="AJ23" s="38">
        <f>(M23+Q23)/2</f>
        <v>17.615000000000002</v>
      </c>
      <c r="AK23" s="32">
        <f>STDEV(M23,Q23)</f>
        <v>0.86974134085945376</v>
      </c>
      <c r="AL23" s="41">
        <f t="shared" si="18"/>
        <v>2.715617205</v>
      </c>
      <c r="AM23" s="59">
        <f t="shared" si="25"/>
        <v>8.513906802113852E-2</v>
      </c>
      <c r="AN23">
        <v>7</v>
      </c>
      <c r="AO23" s="38">
        <f t="shared" si="20"/>
        <v>16.070446129022809</v>
      </c>
      <c r="AP23" s="38">
        <f t="shared" si="21"/>
        <v>39.076972927044039</v>
      </c>
      <c r="AQ23" s="44">
        <f t="shared" si="22"/>
        <v>44.852580943933155</v>
      </c>
      <c r="AR23" t="str">
        <f t="shared" si="0"/>
        <v>Si8BS</v>
      </c>
    </row>
    <row r="24" spans="1:44" x14ac:dyDescent="0.25">
      <c r="A24" s="1">
        <f t="shared" si="6"/>
        <v>20</v>
      </c>
      <c r="B24" s="26">
        <v>37119</v>
      </c>
      <c r="C24" s="26">
        <v>68152</v>
      </c>
      <c r="D24" s="31">
        <v>-445864.03155130049</v>
      </c>
      <c r="E24" s="31">
        <v>-1258713.0963517416</v>
      </c>
      <c r="G24" s="3" t="s">
        <v>43</v>
      </c>
      <c r="H24" s="4">
        <v>15</v>
      </c>
      <c r="I24" s="17" t="s">
        <v>35</v>
      </c>
      <c r="J24" s="3" t="s">
        <v>36</v>
      </c>
      <c r="K24" s="2">
        <v>4.46</v>
      </c>
      <c r="L24" s="2">
        <v>2.91</v>
      </c>
      <c r="M24" s="2">
        <v>21.34</v>
      </c>
      <c r="N24" s="41">
        <f t="shared" si="7"/>
        <v>2.6427918600000004</v>
      </c>
      <c r="O24" s="35">
        <v>4.3899999999999997</v>
      </c>
      <c r="P24" s="35">
        <v>4.16</v>
      </c>
      <c r="Q24" s="35">
        <v>19.79</v>
      </c>
      <c r="R24" s="58">
        <f t="shared" si="1"/>
        <v>2.8506143700000006</v>
      </c>
      <c r="S24" s="2">
        <v>4.6500000000000004</v>
      </c>
      <c r="T24" s="2">
        <v>3.65</v>
      </c>
      <c r="U24" s="2">
        <v>23.48</v>
      </c>
      <c r="V24" s="41">
        <f t="shared" si="2"/>
        <v>2.9989677600000002</v>
      </c>
      <c r="W24" s="48">
        <f t="shared" si="8"/>
        <v>4.5</v>
      </c>
      <c r="X24" s="48">
        <f t="shared" si="9"/>
        <v>0.13453624047073742</v>
      </c>
      <c r="Y24" s="48">
        <f t="shared" si="10"/>
        <v>3.5733333333333337</v>
      </c>
      <c r="Z24" s="48">
        <f t="shared" si="11"/>
        <v>0.62851677251552363</v>
      </c>
      <c r="AA24" s="48">
        <f t="shared" si="12"/>
        <v>21.536666666666665</v>
      </c>
      <c r="AB24" s="44">
        <f t="shared" si="13"/>
        <v>1.8528446597956709</v>
      </c>
      <c r="AC24" s="60">
        <f t="shared" si="14"/>
        <v>2.8307913299999998</v>
      </c>
      <c r="AD24" s="60">
        <f t="shared" si="15"/>
        <v>0.17891347803151575</v>
      </c>
      <c r="AE24" s="60">
        <f t="shared" si="16"/>
        <v>0.2066818312504772</v>
      </c>
      <c r="AF24" s="38">
        <f t="shared" si="26"/>
        <v>4.5</v>
      </c>
      <c r="AG24" s="32">
        <f t="shared" si="17"/>
        <v>0.13453624047073742</v>
      </c>
      <c r="AH24" s="42">
        <f>(L24+P24+T24)/3</f>
        <v>3.5733333333333337</v>
      </c>
      <c r="AI24" s="64">
        <f>STDEV(L24,P24,T24)</f>
        <v>0.62851677251552363</v>
      </c>
      <c r="AJ24" s="38">
        <f>(M24+Q24+U24)/3</f>
        <v>21.536666666666665</v>
      </c>
      <c r="AK24" s="35">
        <f>STDEV(M24,Q24,U24)</f>
        <v>1.8528446597956709</v>
      </c>
      <c r="AL24" s="41">
        <f t="shared" si="18"/>
        <v>2.8307913299999998</v>
      </c>
      <c r="AM24" s="59">
        <f t="shared" si="25"/>
        <v>0.2066818312504772</v>
      </c>
      <c r="AN24">
        <v>9</v>
      </c>
      <c r="AO24" s="38">
        <f t="shared" si="20"/>
        <v>14.919291136870907</v>
      </c>
      <c r="AP24" s="38">
        <f t="shared" si="21"/>
        <v>32.47365605009113</v>
      </c>
      <c r="AQ24" s="44">
        <f t="shared" si="22"/>
        <v>52.607052813037974</v>
      </c>
      <c r="AR24" t="str">
        <f t="shared" si="0"/>
        <v>Si8BS</v>
      </c>
    </row>
    <row r="25" spans="1:44" x14ac:dyDescent="0.25">
      <c r="A25" s="1">
        <f t="shared" si="6"/>
        <v>21</v>
      </c>
      <c r="B25" s="26">
        <v>37301</v>
      </c>
      <c r="C25" s="26">
        <v>67796</v>
      </c>
      <c r="D25" s="31">
        <v>-445700.06546227454</v>
      </c>
      <c r="E25" s="31">
        <v>-1259077.7531257495</v>
      </c>
      <c r="G25" s="3" t="s">
        <v>43</v>
      </c>
      <c r="H25" s="4">
        <v>16</v>
      </c>
      <c r="I25" s="21" t="s">
        <v>28</v>
      </c>
      <c r="J25" s="3" t="s">
        <v>44</v>
      </c>
      <c r="K25" s="2">
        <v>3.29</v>
      </c>
      <c r="L25" s="2">
        <v>5.78</v>
      </c>
      <c r="M25" s="2">
        <v>16.350000000000001</v>
      </c>
      <c r="N25" s="41">
        <f t="shared" si="7"/>
        <v>2.9262662100000005</v>
      </c>
      <c r="O25" s="35">
        <v>3.19</v>
      </c>
      <c r="P25" s="35">
        <v>5.95</v>
      </c>
      <c r="Q25" s="35">
        <v>15.73</v>
      </c>
      <c r="R25" s="58">
        <f t="shared" si="1"/>
        <v>2.9177433900000005</v>
      </c>
      <c r="S25" s="2">
        <v>3.17</v>
      </c>
      <c r="T25" s="37">
        <v>4.68</v>
      </c>
      <c r="U25" s="37">
        <v>18.739999999999998</v>
      </c>
      <c r="V25" s="41">
        <f t="shared" si="2"/>
        <v>2.7972836999999999</v>
      </c>
      <c r="W25" s="48">
        <f t="shared" si="8"/>
        <v>3.2166666666666668</v>
      </c>
      <c r="X25" s="48">
        <f t="shared" si="9"/>
        <v>6.4291005073286417E-2</v>
      </c>
      <c r="Y25" s="48">
        <f t="shared" si="10"/>
        <v>5.47</v>
      </c>
      <c r="Z25" s="48">
        <f t="shared" si="11"/>
        <v>0.68942004612573038</v>
      </c>
      <c r="AA25" s="48">
        <f t="shared" si="12"/>
        <v>16.939999999999998</v>
      </c>
      <c r="AB25" s="44">
        <f t="shared" si="13"/>
        <v>1.5893709447451203</v>
      </c>
      <c r="AC25" s="60">
        <f t="shared" si="14"/>
        <v>2.8804311000000005</v>
      </c>
      <c r="AD25" s="60">
        <f t="shared" si="15"/>
        <v>7.2133745294821264E-2</v>
      </c>
      <c r="AE25" s="60">
        <f t="shared" si="16"/>
        <v>0.20873459486524792</v>
      </c>
      <c r="AF25" s="50">
        <f t="shared" si="26"/>
        <v>3.2166666666666668</v>
      </c>
      <c r="AG25" s="52">
        <f t="shared" si="17"/>
        <v>6.4291005073286417E-2</v>
      </c>
      <c r="AH25" s="50">
        <f>(L25+P25)/2</f>
        <v>5.8650000000000002</v>
      </c>
      <c r="AI25" s="52">
        <f>STDEV(L25,P25)</f>
        <v>0.12020815280171303</v>
      </c>
      <c r="AJ25" s="50">
        <f>(M25+Q25)/2</f>
        <v>16.04</v>
      </c>
      <c r="AK25" s="52">
        <f>STDEV(M25,Q25)</f>
        <v>0.43840620433566019</v>
      </c>
      <c r="AL25" s="41">
        <f t="shared" si="18"/>
        <v>2.9198149200000003</v>
      </c>
      <c r="AM25" s="59">
        <f t="shared" si="25"/>
        <v>4.3722819285222252E-2</v>
      </c>
      <c r="AN25">
        <v>7</v>
      </c>
      <c r="AO25" s="38">
        <f t="shared" si="20"/>
        <v>10.33937452446472</v>
      </c>
      <c r="AP25" s="44">
        <f t="shared" si="21"/>
        <v>51.674728753012872</v>
      </c>
      <c r="AQ25" s="38">
        <f t="shared" si="22"/>
        <v>37.985896722522398</v>
      </c>
      <c r="AR25" t="str">
        <f t="shared" si="0"/>
        <v>Ci85BS</v>
      </c>
    </row>
    <row r="26" spans="1:44" x14ac:dyDescent="0.25">
      <c r="A26" s="1">
        <f t="shared" si="6"/>
        <v>22</v>
      </c>
      <c r="B26" s="26">
        <v>37807</v>
      </c>
      <c r="C26" s="26">
        <v>66245</v>
      </c>
      <c r="D26" s="31">
        <v>-445272.27914779936</v>
      </c>
      <c r="E26" s="31">
        <v>-1260652.1221627668</v>
      </c>
      <c r="G26" s="3" t="s">
        <v>45</v>
      </c>
      <c r="H26" s="4">
        <v>17</v>
      </c>
      <c r="I26" s="17" t="s">
        <v>46</v>
      </c>
      <c r="J26" s="3" t="s">
        <v>19</v>
      </c>
      <c r="K26" s="2">
        <v>2.1</v>
      </c>
      <c r="L26" s="2">
        <v>5.26</v>
      </c>
      <c r="M26" s="37">
        <v>12.4</v>
      </c>
      <c r="N26" s="41">
        <f t="shared" si="7"/>
        <v>2.4076785600000004</v>
      </c>
      <c r="O26" s="35">
        <v>2.81</v>
      </c>
      <c r="P26" s="35">
        <v>3.49</v>
      </c>
      <c r="Q26" s="35">
        <v>13.76</v>
      </c>
      <c r="R26" s="58">
        <f t="shared" si="1"/>
        <v>2.1130102800000006</v>
      </c>
      <c r="S26" s="2">
        <v>3.46</v>
      </c>
      <c r="T26" s="2">
        <v>1.37</v>
      </c>
      <c r="U26" s="2">
        <v>14.18</v>
      </c>
      <c r="V26" s="59">
        <f t="shared" si="2"/>
        <v>1.6576731</v>
      </c>
      <c r="W26" s="48">
        <f t="shared" si="8"/>
        <v>2.7900000000000005</v>
      </c>
      <c r="X26" s="44">
        <f t="shared" si="9"/>
        <v>0.68022055246809465</v>
      </c>
      <c r="Y26" s="48">
        <f t="shared" si="10"/>
        <v>3.3733333333333335</v>
      </c>
      <c r="Z26" s="44">
        <f t="shared" si="11"/>
        <v>1.9476224822417023</v>
      </c>
      <c r="AA26" s="48">
        <f t="shared" si="12"/>
        <v>13.446666666666667</v>
      </c>
      <c r="AB26" s="48">
        <f t="shared" si="13"/>
        <v>0.9304479208066041</v>
      </c>
      <c r="AC26" s="60">
        <f t="shared" si="14"/>
        <v>2.0594539800000002</v>
      </c>
      <c r="AD26" s="60">
        <f t="shared" si="15"/>
        <v>0.37786010038070839</v>
      </c>
      <c r="AE26" s="60">
        <f t="shared" si="16"/>
        <v>0.50916945743614539</v>
      </c>
      <c r="AF26" s="42">
        <f t="shared" si="26"/>
        <v>2.7900000000000005</v>
      </c>
      <c r="AG26" s="40">
        <f>STDEV(K26,O26,S26)</f>
        <v>0.68022055246809465</v>
      </c>
      <c r="AH26" s="42">
        <f>(L26+P26+T26)/3</f>
        <v>3.3733333333333335</v>
      </c>
      <c r="AI26" s="40">
        <f>STDEV(L26,P26,T26)</f>
        <v>1.9476224822417023</v>
      </c>
      <c r="AJ26" s="38">
        <f>(Q26+U26)/2</f>
        <v>13.969999999999999</v>
      </c>
      <c r="AK26" s="32">
        <f>STDEV(Q26,U26)</f>
        <v>0.29698484809834991</v>
      </c>
      <c r="AL26" s="41">
        <f t="shared" si="18"/>
        <v>2.0956409100000002</v>
      </c>
      <c r="AM26" s="59">
        <f t="shared" si="25"/>
        <v>0.50550559872557388</v>
      </c>
      <c r="AN26">
        <v>8</v>
      </c>
      <c r="AO26" s="38">
        <f t="shared" si="20"/>
        <v>12.494844834843388</v>
      </c>
      <c r="AP26" s="38">
        <f t="shared" si="21"/>
        <v>41.410254774993874</v>
      </c>
      <c r="AQ26" s="44">
        <f t="shared" si="22"/>
        <v>46.094900390162735</v>
      </c>
      <c r="AR26" t="str">
        <f t="shared" si="0"/>
        <v>Ci84BS</v>
      </c>
    </row>
    <row r="27" spans="1:44" x14ac:dyDescent="0.25">
      <c r="A27" s="1">
        <f t="shared" si="6"/>
        <v>23</v>
      </c>
      <c r="B27" s="26">
        <v>38065</v>
      </c>
      <c r="C27" s="26">
        <v>66441</v>
      </c>
      <c r="D27" s="31">
        <v>-444752.50929523964</v>
      </c>
      <c r="E27" s="31">
        <v>-1261609.3246336449</v>
      </c>
      <c r="G27" s="3" t="s">
        <v>47</v>
      </c>
      <c r="H27" s="19" t="s">
        <v>21</v>
      </c>
      <c r="I27" s="17" t="s">
        <v>46</v>
      </c>
      <c r="J27" s="3" t="s">
        <v>19</v>
      </c>
      <c r="K27" s="2">
        <v>2.77</v>
      </c>
      <c r="L27" s="2">
        <v>4.72</v>
      </c>
      <c r="M27" s="2">
        <v>14.11</v>
      </c>
      <c r="N27" s="41">
        <f t="shared" si="7"/>
        <v>2.44988253</v>
      </c>
      <c r="O27" s="35">
        <v>2.78</v>
      </c>
      <c r="P27" s="35">
        <v>4.54</v>
      </c>
      <c r="Q27" s="35">
        <v>14.3</v>
      </c>
      <c r="R27" s="58">
        <f t="shared" si="1"/>
        <v>2.4176529000000002</v>
      </c>
      <c r="S27" s="2">
        <v>2.83</v>
      </c>
      <c r="T27" s="2">
        <v>4.82</v>
      </c>
      <c r="U27" s="37">
        <v>16.850000000000001</v>
      </c>
      <c r="V27" s="41">
        <f t="shared" si="2"/>
        <v>2.6707020300000002</v>
      </c>
      <c r="W27" s="66">
        <f t="shared" si="8"/>
        <v>2.793333333333333</v>
      </c>
      <c r="X27" s="66">
        <f t="shared" si="9"/>
        <v>3.2145502536643257E-2</v>
      </c>
      <c r="Y27" s="66">
        <f t="shared" si="10"/>
        <v>4.6933333333333334</v>
      </c>
      <c r="Z27" s="66">
        <f t="shared" si="11"/>
        <v>0.14189197769195183</v>
      </c>
      <c r="AA27" s="66">
        <f t="shared" si="12"/>
        <v>15.086666666666668</v>
      </c>
      <c r="AB27" s="66">
        <f t="shared" si="13"/>
        <v>1.5300435723643087</v>
      </c>
      <c r="AC27" s="60">
        <f t="shared" si="14"/>
        <v>2.5127458200000006</v>
      </c>
      <c r="AD27" s="60">
        <f t="shared" si="15"/>
        <v>0.13774001042056483</v>
      </c>
      <c r="AE27" s="60">
        <f t="shared" si="16"/>
        <v>0.1119586502750677</v>
      </c>
      <c r="AF27" s="50">
        <f t="shared" si="26"/>
        <v>2.793333333333333</v>
      </c>
      <c r="AG27" s="52">
        <f t="shared" ref="AG27:AG66" si="27">STDEV(K27,O27,S27)</f>
        <v>3.2145502536643257E-2</v>
      </c>
      <c r="AH27" s="50">
        <f>(L27+P27+T27)/3</f>
        <v>4.6933333333333334</v>
      </c>
      <c r="AI27" s="52">
        <f>STDEV(L27,P27,T27)</f>
        <v>0.14189197769195183</v>
      </c>
      <c r="AJ27" s="50">
        <f>(M27+Q27)/2</f>
        <v>14.205</v>
      </c>
      <c r="AK27" s="52">
        <f>STDEV(M27,Q27)</f>
        <v>0.13435028842544494</v>
      </c>
      <c r="AL27" s="41">
        <f t="shared" si="18"/>
        <v>2.4517812150000005</v>
      </c>
      <c r="AM27" s="59">
        <f t="shared" si="25"/>
        <v>3.7786789810303457E-2</v>
      </c>
      <c r="AN27">
        <v>8</v>
      </c>
      <c r="AO27" s="38">
        <f t="shared" si="20"/>
        <v>10.69263107148816</v>
      </c>
      <c r="AP27" s="44">
        <f t="shared" si="21"/>
        <v>49.245346714184684</v>
      </c>
      <c r="AQ27" s="38">
        <f t="shared" si="22"/>
        <v>40.062022214327136</v>
      </c>
      <c r="AR27" t="str">
        <f t="shared" si="0"/>
        <v>Ci84BS</v>
      </c>
    </row>
    <row r="28" spans="1:44" x14ac:dyDescent="0.25">
      <c r="A28" s="1">
        <f t="shared" si="6"/>
        <v>24</v>
      </c>
      <c r="B28" s="26">
        <v>37877</v>
      </c>
      <c r="C28" s="26">
        <v>65601</v>
      </c>
      <c r="D28" s="31">
        <v>-445234.58179734845</v>
      </c>
      <c r="E28" s="31">
        <v>-1261298.8191168001</v>
      </c>
      <c r="G28" s="3" t="s">
        <v>48</v>
      </c>
      <c r="H28" s="4">
        <v>18</v>
      </c>
      <c r="I28" s="5" t="s">
        <v>29</v>
      </c>
      <c r="J28" s="3" t="s">
        <v>49</v>
      </c>
      <c r="K28" s="37">
        <v>2.87</v>
      </c>
      <c r="L28" s="2">
        <v>1.84</v>
      </c>
      <c r="M28" s="2">
        <v>11</v>
      </c>
      <c r="N28" s="41">
        <f t="shared" si="7"/>
        <v>1.50332328</v>
      </c>
      <c r="O28" s="35">
        <v>2.17</v>
      </c>
      <c r="P28" s="40">
        <v>0.6</v>
      </c>
      <c r="Q28" s="35">
        <v>10.83</v>
      </c>
      <c r="R28" s="58">
        <f t="shared" si="1"/>
        <v>1.1068744500000001</v>
      </c>
      <c r="S28" s="2">
        <v>2.17</v>
      </c>
      <c r="T28" s="2">
        <v>2.67</v>
      </c>
      <c r="U28" s="2">
        <v>11.17</v>
      </c>
      <c r="V28" s="41">
        <f t="shared" si="2"/>
        <v>1.66290435</v>
      </c>
      <c r="W28" s="48">
        <f t="shared" si="8"/>
        <v>2.4033333333333333</v>
      </c>
      <c r="X28" s="44">
        <f t="shared" si="9"/>
        <v>0.40414518843273667</v>
      </c>
      <c r="Y28" s="48">
        <f t="shared" si="10"/>
        <v>1.7033333333333331</v>
      </c>
      <c r="Z28" s="44">
        <f t="shared" si="11"/>
        <v>1.0417453303631046</v>
      </c>
      <c r="AA28" s="48">
        <f t="shared" si="12"/>
        <v>11</v>
      </c>
      <c r="AB28" s="48">
        <f t="shared" si="13"/>
        <v>0.16999999999999993</v>
      </c>
      <c r="AC28" s="60">
        <f t="shared" si="14"/>
        <v>1.4243673600000002</v>
      </c>
      <c r="AD28" s="60">
        <f t="shared" si="15"/>
        <v>0.28630026266279829</v>
      </c>
      <c r="AE28" s="60">
        <f t="shared" si="16"/>
        <v>0.2709212044346816</v>
      </c>
      <c r="AF28" s="38">
        <f>(O28+S28)/2</f>
        <v>2.17</v>
      </c>
      <c r="AG28" s="32">
        <f>STDEV(O28,S28)</f>
        <v>0</v>
      </c>
      <c r="AH28" s="42">
        <f>(L28+T28)/2</f>
        <v>2.2549999999999999</v>
      </c>
      <c r="AI28" s="64">
        <f>STDEV(L28,T28)</f>
        <v>0.58689862838483453</v>
      </c>
      <c r="AJ28" s="38">
        <f>(M28+Q28+U28)/3</f>
        <v>11</v>
      </c>
      <c r="AK28" s="32">
        <f>STDEV(M28,Q28,U28)</f>
        <v>0.16999999999999993</v>
      </c>
      <c r="AL28" s="41">
        <f t="shared" si="18"/>
        <v>1.5443881200000003</v>
      </c>
      <c r="AM28" s="59">
        <f t="shared" si="25"/>
        <v>0.15144010209510331</v>
      </c>
      <c r="AN28">
        <v>7</v>
      </c>
      <c r="AO28" s="38">
        <f t="shared" si="20"/>
        <v>13.187024515573194</v>
      </c>
      <c r="AP28" s="38">
        <f t="shared" si="21"/>
        <v>37.56259663535873</v>
      </c>
      <c r="AQ28" s="44">
        <f t="shared" si="22"/>
        <v>49.250378849068063</v>
      </c>
      <c r="AR28" t="str">
        <f t="shared" si="0"/>
        <v>Oa28B23</v>
      </c>
    </row>
    <row r="29" spans="1:44" x14ac:dyDescent="0.25">
      <c r="A29" s="1">
        <f t="shared" si="6"/>
        <v>25</v>
      </c>
      <c r="B29" s="26">
        <v>37922</v>
      </c>
      <c r="C29" s="26">
        <v>65409</v>
      </c>
      <c r="D29" s="31">
        <v>-445199.24282201316</v>
      </c>
      <c r="E29" s="31">
        <v>-1261492.8304368067</v>
      </c>
      <c r="G29" s="3" t="s">
        <v>48</v>
      </c>
      <c r="H29" s="4">
        <v>19</v>
      </c>
      <c r="I29" s="5" t="s">
        <v>28</v>
      </c>
      <c r="J29" s="3" t="s">
        <v>50</v>
      </c>
      <c r="K29" s="2">
        <v>7.81</v>
      </c>
      <c r="L29" s="2">
        <v>2.4</v>
      </c>
      <c r="M29" s="2">
        <v>8.23</v>
      </c>
      <c r="N29" s="41">
        <f t="shared" si="7"/>
        <v>1.9194783300000005</v>
      </c>
      <c r="O29" s="35">
        <v>8.5500000000000007</v>
      </c>
      <c r="P29" s="35">
        <v>1.25</v>
      </c>
      <c r="Q29" s="35">
        <v>8.77</v>
      </c>
      <c r="R29" s="58">
        <f t="shared" si="1"/>
        <v>1.7304237900000001</v>
      </c>
      <c r="S29" s="2">
        <v>8.43</v>
      </c>
      <c r="T29" s="2">
        <v>0.24</v>
      </c>
      <c r="U29" s="37">
        <v>5.82</v>
      </c>
      <c r="V29" s="41">
        <f t="shared" si="2"/>
        <v>1.25534934</v>
      </c>
      <c r="W29" s="48">
        <f t="shared" si="8"/>
        <v>8.2633333333333336</v>
      </c>
      <c r="X29" s="44">
        <f t="shared" si="9"/>
        <v>0.39715656022950657</v>
      </c>
      <c r="Y29" s="48">
        <f t="shared" si="10"/>
        <v>1.2966666666666666</v>
      </c>
      <c r="Z29" s="44">
        <f t="shared" si="11"/>
        <v>1.0807559083036899</v>
      </c>
      <c r="AA29" s="48">
        <f t="shared" si="12"/>
        <v>7.6066666666666665</v>
      </c>
      <c r="AB29" s="44">
        <f t="shared" si="13"/>
        <v>1.5706792585799774</v>
      </c>
      <c r="AC29" s="60">
        <f t="shared" si="14"/>
        <v>1.63508382</v>
      </c>
      <c r="AD29" s="60">
        <f t="shared" si="15"/>
        <v>0.34217555618323464</v>
      </c>
      <c r="AE29" s="60">
        <f t="shared" si="16"/>
        <v>0.30080923580249364</v>
      </c>
      <c r="AF29" s="38">
        <f>(K29+O29+S29)/3</f>
        <v>8.2633333333333336</v>
      </c>
      <c r="AG29" s="35">
        <f t="shared" si="27"/>
        <v>0.39715656022950657</v>
      </c>
      <c r="AH29" s="42">
        <f>(L29+P29+T29)/3</f>
        <v>1.2966666666666666</v>
      </c>
      <c r="AI29" s="40">
        <f>STDEV(L29,P29,T29)</f>
        <v>1.0807559083036899</v>
      </c>
      <c r="AJ29" s="38">
        <f>(M29+Q29)/2</f>
        <v>8.5</v>
      </c>
      <c r="AK29" s="32">
        <f>STDEV(M29,Q29)</f>
        <v>0.38183766184073509</v>
      </c>
      <c r="AL29" s="41">
        <f t="shared" si="18"/>
        <v>1.69685514</v>
      </c>
      <c r="AM29" s="59">
        <f t="shared" si="25"/>
        <v>0.28175816890579952</v>
      </c>
      <c r="AN29">
        <v>8</v>
      </c>
      <c r="AO29" s="44">
        <f t="shared" si="20"/>
        <v>45.703981543174038</v>
      </c>
      <c r="AP29" s="38">
        <f t="shared" si="21"/>
        <v>19.658441792503275</v>
      </c>
      <c r="AQ29" s="38">
        <f t="shared" si="22"/>
        <v>34.63757666432268</v>
      </c>
      <c r="AR29" t="str">
        <f t="shared" si="0"/>
        <v>Ci85BS</v>
      </c>
    </row>
    <row r="30" spans="1:44" x14ac:dyDescent="0.25">
      <c r="A30" s="1">
        <f t="shared" si="6"/>
        <v>26</v>
      </c>
      <c r="B30" s="26">
        <v>56364</v>
      </c>
      <c r="C30" s="26">
        <v>79447</v>
      </c>
      <c r="D30" s="31">
        <v>-426077.91193908913</v>
      </c>
      <c r="E30" s="31">
        <v>-1248393.9473121532</v>
      </c>
      <c r="G30" s="3" t="s">
        <v>145</v>
      </c>
      <c r="H30" s="4">
        <v>20</v>
      </c>
      <c r="I30" s="17" t="s">
        <v>51</v>
      </c>
      <c r="J30" s="3" t="s">
        <v>52</v>
      </c>
      <c r="K30" s="2">
        <v>1.17</v>
      </c>
      <c r="L30" s="2">
        <v>1.73</v>
      </c>
      <c r="M30" s="2">
        <v>10.27</v>
      </c>
      <c r="N30" s="41">
        <f t="shared" si="7"/>
        <v>1.2649994099999999</v>
      </c>
      <c r="O30" s="35">
        <v>1.0900000000000001</v>
      </c>
      <c r="P30" s="35">
        <v>1.95</v>
      </c>
      <c r="Q30" s="35">
        <v>9.4600000000000009</v>
      </c>
      <c r="R30" s="58">
        <f t="shared" si="1"/>
        <v>1.2580785000000001</v>
      </c>
      <c r="S30" s="2">
        <v>0.91</v>
      </c>
      <c r="T30" s="2">
        <v>2</v>
      </c>
      <c r="U30" s="2">
        <v>10.64</v>
      </c>
      <c r="V30" s="41">
        <f t="shared" si="2"/>
        <v>1.3356414000000003</v>
      </c>
      <c r="W30" s="66">
        <f t="shared" si="8"/>
        <v>1.0566666666666666</v>
      </c>
      <c r="X30" s="66">
        <f t="shared" si="9"/>
        <v>0.13316656236958804</v>
      </c>
      <c r="Y30" s="66">
        <f t="shared" si="10"/>
        <v>1.8933333333333333</v>
      </c>
      <c r="Z30" s="66">
        <f t="shared" si="11"/>
        <v>0.14364307617610161</v>
      </c>
      <c r="AA30" s="66">
        <f t="shared" si="12"/>
        <v>10.123333333333333</v>
      </c>
      <c r="AB30" s="66">
        <f t="shared" si="13"/>
        <v>0.60351746729761924</v>
      </c>
      <c r="AC30" s="60">
        <f t="shared" si="14"/>
        <v>1.2862397700000001</v>
      </c>
      <c r="AD30" s="60">
        <f t="shared" si="15"/>
        <v>4.2922785718074195E-2</v>
      </c>
      <c r="AE30" s="60">
        <f t="shared" si="16"/>
        <v>5.7124755751849818E-2</v>
      </c>
      <c r="AF30" s="50">
        <f>(K30+O30+S30)/3</f>
        <v>1.0566666666666666</v>
      </c>
      <c r="AG30" s="52">
        <f t="shared" si="27"/>
        <v>0.13316656236958804</v>
      </c>
      <c r="AH30" s="50">
        <f>(L30+P30+T30)/3</f>
        <v>1.8933333333333333</v>
      </c>
      <c r="AI30" s="52">
        <f>STDEV(L30,P30,T30)</f>
        <v>0.14364307617610161</v>
      </c>
      <c r="AJ30" s="50">
        <f>(M30+Q30+U30)/3</f>
        <v>10.123333333333333</v>
      </c>
      <c r="AK30" s="52">
        <f>STDEV(M30,Q30,U30)</f>
        <v>0.60351746729761924</v>
      </c>
      <c r="AL30" s="41">
        <f t="shared" si="18"/>
        <v>1.2862397700000001</v>
      </c>
      <c r="AM30" s="59">
        <f t="shared" si="25"/>
        <v>5.7124755751849818E-2</v>
      </c>
      <c r="AN30">
        <v>9</v>
      </c>
      <c r="AO30" s="38">
        <f t="shared" si="20"/>
        <v>7.7100928079684543</v>
      </c>
      <c r="AP30" s="38">
        <f t="shared" si="21"/>
        <v>37.86785103060528</v>
      </c>
      <c r="AQ30" s="44">
        <f t="shared" si="22"/>
        <v>54.422056161426262</v>
      </c>
      <c r="AR30" t="str">
        <f t="shared" si="0"/>
        <v>Oc0Pt</v>
      </c>
    </row>
    <row r="31" spans="1:44" x14ac:dyDescent="0.25">
      <c r="A31" s="1">
        <f t="shared" si="6"/>
        <v>27</v>
      </c>
      <c r="B31" s="26">
        <v>71755</v>
      </c>
      <c r="C31" s="26">
        <v>72189</v>
      </c>
      <c r="D31" s="31">
        <v>-411067.53979147476</v>
      </c>
      <c r="E31" s="31">
        <v>-1256412.6596531647</v>
      </c>
      <c r="G31" s="3" t="s">
        <v>101</v>
      </c>
      <c r="H31" s="4">
        <v>21</v>
      </c>
      <c r="I31" s="5" t="s">
        <v>53</v>
      </c>
      <c r="J31" s="22" t="s">
        <v>54</v>
      </c>
      <c r="K31" s="2">
        <v>3.42</v>
      </c>
      <c r="L31" s="2">
        <v>6.05</v>
      </c>
      <c r="M31" s="37">
        <v>20.74</v>
      </c>
      <c r="N31" s="41">
        <f t="shared" si="7"/>
        <v>3.3114814200000002</v>
      </c>
      <c r="O31" s="35">
        <v>3.27</v>
      </c>
      <c r="P31" s="35">
        <v>7.98</v>
      </c>
      <c r="Q31" s="35">
        <v>16.899999999999999</v>
      </c>
      <c r="R31" s="58">
        <f t="shared" si="1"/>
        <v>3.5283832200000007</v>
      </c>
      <c r="S31" s="37">
        <v>4.0199999999999996</v>
      </c>
      <c r="T31" s="2">
        <v>4.4400000000000004</v>
      </c>
      <c r="U31" s="2">
        <v>17.559999999999999</v>
      </c>
      <c r="V31" s="41">
        <f t="shared" si="2"/>
        <v>2.7337230000000003</v>
      </c>
      <c r="W31" s="48">
        <f t="shared" si="8"/>
        <v>3.57</v>
      </c>
      <c r="X31" s="44">
        <f t="shared" si="9"/>
        <v>0.39686269665968832</v>
      </c>
      <c r="Y31" s="48">
        <f t="shared" si="10"/>
        <v>6.1566666666666672</v>
      </c>
      <c r="Z31" s="44">
        <f t="shared" si="11"/>
        <v>1.7724089069211215</v>
      </c>
      <c r="AA31" s="48">
        <f t="shared" si="12"/>
        <v>18.400000000000002</v>
      </c>
      <c r="AB31" s="44">
        <f t="shared" si="13"/>
        <v>2.0531926358722408</v>
      </c>
      <c r="AC31" s="60">
        <f t="shared" si="14"/>
        <v>3.1911958800000009</v>
      </c>
      <c r="AD31" s="60">
        <f t="shared" si="15"/>
        <v>0.41075865744063328</v>
      </c>
      <c r="AE31" s="60">
        <f t="shared" si="16"/>
        <v>0.4790046659484869</v>
      </c>
      <c r="AF31" s="38">
        <f>(K31+O31)/2</f>
        <v>3.3449999999999998</v>
      </c>
      <c r="AG31" s="32">
        <f>STDEV(K31,O31)</f>
        <v>0.10606601717798206</v>
      </c>
      <c r="AH31" s="42">
        <f>(L31+P31+T31)/3</f>
        <v>6.1566666666666672</v>
      </c>
      <c r="AI31" s="40">
        <f>STDEV(L31,P31,T31)</f>
        <v>1.7724089069211215</v>
      </c>
      <c r="AJ31" s="38">
        <f>(Q31+U31)/2</f>
        <v>17.229999999999997</v>
      </c>
      <c r="AK31" s="32">
        <f>STDEV(Q31,U31)</f>
        <v>0.46669047558312149</v>
      </c>
      <c r="AL31" s="41">
        <f t="shared" si="18"/>
        <v>3.08917719</v>
      </c>
      <c r="AM31" s="59">
        <f t="shared" si="25"/>
        <v>0.45721172283494793</v>
      </c>
      <c r="AN31">
        <v>7</v>
      </c>
      <c r="AO31" s="38">
        <f t="shared" si="20"/>
        <v>10.162412859198925</v>
      </c>
      <c r="AP31" s="44">
        <f t="shared" si="21"/>
        <v>51.270592218764897</v>
      </c>
      <c r="AQ31" s="38">
        <f t="shared" si="22"/>
        <v>38.566994922036173</v>
      </c>
      <c r="AR31" t="str">
        <f t="shared" si="0"/>
        <v>m3</v>
      </c>
    </row>
    <row r="32" spans="1:44" x14ac:dyDescent="0.25">
      <c r="A32" s="1">
        <f t="shared" si="6"/>
        <v>28</v>
      </c>
      <c r="B32" s="26">
        <v>87351</v>
      </c>
      <c r="C32" s="26">
        <v>74574</v>
      </c>
      <c r="D32" s="31">
        <v>-395369.74978399428</v>
      </c>
      <c r="E32" s="31">
        <v>-1254809.7586897337</v>
      </c>
      <c r="G32" s="3" t="s">
        <v>55</v>
      </c>
      <c r="H32" s="4">
        <v>22</v>
      </c>
      <c r="I32" s="17" t="s">
        <v>56</v>
      </c>
      <c r="J32" s="3" t="s">
        <v>36</v>
      </c>
      <c r="K32" s="2">
        <v>2.79</v>
      </c>
      <c r="L32" s="37">
        <v>2.16</v>
      </c>
      <c r="M32" s="2">
        <v>17.05</v>
      </c>
      <c r="N32" s="41">
        <f t="shared" si="7"/>
        <v>1.9964763900000002</v>
      </c>
      <c r="O32" s="35">
        <v>2.72</v>
      </c>
      <c r="P32" s="35">
        <v>2.87</v>
      </c>
      <c r="Q32" s="35">
        <v>18.41</v>
      </c>
      <c r="R32" s="58">
        <f t="shared" si="1"/>
        <v>2.2665984300000002</v>
      </c>
      <c r="S32" s="2">
        <v>2.8</v>
      </c>
      <c r="T32" s="2">
        <v>2.93</v>
      </c>
      <c r="U32" s="2">
        <v>15.39</v>
      </c>
      <c r="V32" s="41">
        <f t="shared" si="2"/>
        <v>2.0807180100000005</v>
      </c>
      <c r="W32" s="66">
        <f t="shared" si="8"/>
        <v>2.7699999999999996</v>
      </c>
      <c r="X32" s="66">
        <f t="shared" si="9"/>
        <v>4.3588989435406574E-2</v>
      </c>
      <c r="Y32" s="66">
        <f t="shared" si="10"/>
        <v>2.6533333333333338</v>
      </c>
      <c r="Z32" s="66">
        <f t="shared" si="11"/>
        <v>0.42829117821095913</v>
      </c>
      <c r="AA32" s="66">
        <f t="shared" si="12"/>
        <v>16.95</v>
      </c>
      <c r="AB32" s="66">
        <f t="shared" si="13"/>
        <v>1.5124814048443702</v>
      </c>
      <c r="AC32" s="60">
        <f t="shared" si="14"/>
        <v>2.1145976100000001</v>
      </c>
      <c r="AD32" s="60">
        <f t="shared" si="15"/>
        <v>0.13821124988784517</v>
      </c>
      <c r="AE32" s="60">
        <f t="shared" si="16"/>
        <v>0.15196773344667441</v>
      </c>
      <c r="AF32" s="50">
        <f>(K32+O32+S32)/3</f>
        <v>2.7699999999999996</v>
      </c>
      <c r="AG32" s="52">
        <f t="shared" si="27"/>
        <v>4.3588989435406574E-2</v>
      </c>
      <c r="AH32" s="50">
        <f>(P32+T32)/2</f>
        <v>2.9000000000000004</v>
      </c>
      <c r="AI32" s="52">
        <f>STDEV(P32,T32)</f>
        <v>4.2426406871192889E-2</v>
      </c>
      <c r="AJ32" s="50">
        <f>(M32+Q32+U32)/3</f>
        <v>16.95</v>
      </c>
      <c r="AK32" s="52">
        <f>STDEV(M32,Q32,U32)</f>
        <v>1.5124814048443702</v>
      </c>
      <c r="AL32" s="41">
        <f t="shared" si="18"/>
        <v>2.1780540900000003</v>
      </c>
      <c r="AM32" s="59">
        <f t="shared" si="25"/>
        <v>0.10523107920918992</v>
      </c>
      <c r="AN32">
        <v>8</v>
      </c>
      <c r="AO32" s="38">
        <f t="shared" si="20"/>
        <v>11.935885393920586</v>
      </c>
      <c r="AP32" s="38">
        <f t="shared" si="21"/>
        <v>34.252703063035504</v>
      </c>
      <c r="AQ32" s="44">
        <f t="shared" si="22"/>
        <v>53.811411543043903</v>
      </c>
      <c r="AR32" t="str">
        <f t="shared" si="0"/>
        <v>gr23</v>
      </c>
    </row>
    <row r="33" spans="1:44" x14ac:dyDescent="0.25">
      <c r="A33" s="1">
        <f t="shared" si="6"/>
        <v>29</v>
      </c>
      <c r="B33" s="26">
        <v>96534</v>
      </c>
      <c r="C33" s="26">
        <v>62592</v>
      </c>
      <c r="D33" s="31">
        <v>-386795.58942878281</v>
      </c>
      <c r="E33" s="31">
        <v>-1267237.8211384127</v>
      </c>
      <c r="G33" s="3" t="s">
        <v>57</v>
      </c>
      <c r="H33" s="4">
        <v>23</v>
      </c>
      <c r="I33" s="17" t="s">
        <v>51</v>
      </c>
      <c r="J33" s="3" t="s">
        <v>42</v>
      </c>
      <c r="K33" s="2">
        <v>1.76</v>
      </c>
      <c r="L33" s="2">
        <v>1.27</v>
      </c>
      <c r="M33" s="2">
        <v>7.05</v>
      </c>
      <c r="N33" s="41">
        <f t="shared" si="7"/>
        <v>0.97938099000000001</v>
      </c>
      <c r="O33" s="35">
        <v>1.51</v>
      </c>
      <c r="P33" s="40">
        <v>3.19</v>
      </c>
      <c r="Q33" s="35">
        <v>5.18</v>
      </c>
      <c r="R33" s="58">
        <f t="shared" si="1"/>
        <v>1.3205446200000002</v>
      </c>
      <c r="S33" s="2">
        <v>1.73</v>
      </c>
      <c r="T33" s="2">
        <v>1.9</v>
      </c>
      <c r="U33" s="2">
        <v>5.87</v>
      </c>
      <c r="V33" s="41">
        <f t="shared" si="2"/>
        <v>1.05704325</v>
      </c>
      <c r="W33" s="48">
        <f t="shared" si="8"/>
        <v>1.6666666666666667</v>
      </c>
      <c r="X33" s="48">
        <f t="shared" si="9"/>
        <v>0.13650396819628846</v>
      </c>
      <c r="Y33" s="48">
        <f t="shared" si="10"/>
        <v>2.1199999999999997</v>
      </c>
      <c r="Z33" s="44">
        <f t="shared" si="11"/>
        <v>0.97872365864936628</v>
      </c>
      <c r="AA33" s="48">
        <f t="shared" si="12"/>
        <v>6.0333333333333341</v>
      </c>
      <c r="AB33" s="48">
        <f t="shared" si="13"/>
        <v>0.94563911368625087</v>
      </c>
      <c r="AC33" s="60">
        <f t="shared" si="14"/>
        <v>1.1189896199999998</v>
      </c>
      <c r="AD33" s="60">
        <f t="shared" si="15"/>
        <v>0.17881881941179112</v>
      </c>
      <c r="AE33" s="60">
        <f t="shared" si="16"/>
        <v>0.2604499470513168</v>
      </c>
      <c r="AF33" s="50">
        <f>(K33+O33+S33)/3</f>
        <v>1.6666666666666667</v>
      </c>
      <c r="AG33" s="52">
        <f t="shared" si="27"/>
        <v>0.13650396819628846</v>
      </c>
      <c r="AH33" s="73">
        <f>(L33+T33)/2</f>
        <v>1.585</v>
      </c>
      <c r="AI33" s="74">
        <f>STDEV(L33,T33)</f>
        <v>0.44547727214752519</v>
      </c>
      <c r="AJ33" s="73">
        <f>(M33+Q33+U33)/3</f>
        <v>6.0333333333333341</v>
      </c>
      <c r="AK33" s="74">
        <f>STDEV(M33,Q33,U33)</f>
        <v>0.94563911368625087</v>
      </c>
      <c r="AL33" s="41">
        <f t="shared" si="18"/>
        <v>0.98135766000000024</v>
      </c>
      <c r="AM33" s="59">
        <f t="shared" si="25"/>
        <v>0.13256425094616742</v>
      </c>
      <c r="AN33">
        <v>8</v>
      </c>
      <c r="AO33" s="38">
        <f t="shared" si="20"/>
        <v>15.939142921654067</v>
      </c>
      <c r="AP33" s="38">
        <f t="shared" si="21"/>
        <v>41.549658867491786</v>
      </c>
      <c r="AQ33" s="44">
        <f t="shared" si="22"/>
        <v>42.511198210854126</v>
      </c>
      <c r="AR33" t="str">
        <f t="shared" si="0"/>
        <v>Oc0Pt</v>
      </c>
    </row>
    <row r="34" spans="1:44" x14ac:dyDescent="0.25">
      <c r="A34" s="1">
        <f t="shared" si="6"/>
        <v>30</v>
      </c>
      <c r="B34" s="26">
        <v>53273</v>
      </c>
      <c r="C34" s="26">
        <v>51277</v>
      </c>
      <c r="D34" s="31">
        <v>-430574.13199004333</v>
      </c>
      <c r="E34" s="31">
        <v>-1276375.8907569651</v>
      </c>
      <c r="G34" s="3" t="s">
        <v>58</v>
      </c>
      <c r="H34" s="4" t="s">
        <v>59</v>
      </c>
      <c r="I34" s="17" t="s">
        <v>51</v>
      </c>
      <c r="J34" s="3" t="s">
        <v>52</v>
      </c>
      <c r="K34" s="2">
        <v>1.35</v>
      </c>
      <c r="L34" s="2">
        <v>1.34</v>
      </c>
      <c r="M34" s="2">
        <v>7.68</v>
      </c>
      <c r="N34" s="41">
        <f t="shared" si="7"/>
        <v>1.0024722000000001</v>
      </c>
      <c r="O34" s="35">
        <v>1.26</v>
      </c>
      <c r="P34" s="35">
        <v>2.08</v>
      </c>
      <c r="Q34" s="35">
        <v>7.73</v>
      </c>
      <c r="R34" s="58">
        <f t="shared" ref="R34:R66" si="28">($B$2/1000)*($C$2*O34+$D$2*P34+$E$2*Q34)</f>
        <v>1.18785231</v>
      </c>
      <c r="S34" s="37">
        <v>1.62</v>
      </c>
      <c r="T34" s="2">
        <v>0.45</v>
      </c>
      <c r="U34" s="37">
        <v>10.59</v>
      </c>
      <c r="V34" s="41">
        <f t="shared" ref="V34:V66" si="29">($B$2/1000)*($C$2*S34+$D$2*T34+$E$2*U34)</f>
        <v>1.0000721700000001</v>
      </c>
      <c r="W34" s="48">
        <f t="shared" si="8"/>
        <v>1.4100000000000001</v>
      </c>
      <c r="X34" s="44">
        <f t="shared" si="9"/>
        <v>0.18734993995195171</v>
      </c>
      <c r="Y34" s="48">
        <f t="shared" si="10"/>
        <v>1.29</v>
      </c>
      <c r="Z34" s="48">
        <f t="shared" si="11"/>
        <v>0.81614949610962828</v>
      </c>
      <c r="AA34" s="48">
        <f t="shared" si="12"/>
        <v>8.6666666666666661</v>
      </c>
      <c r="AB34" s="44">
        <f t="shared" si="13"/>
        <v>1.6658431298694742</v>
      </c>
      <c r="AC34" s="60">
        <f t="shared" si="14"/>
        <v>1.0634655600000003</v>
      </c>
      <c r="AD34" s="60">
        <f t="shared" si="15"/>
        <v>0.10772876922007456</v>
      </c>
      <c r="AE34" s="60">
        <f t="shared" si="16"/>
        <v>0.24012577203260646</v>
      </c>
      <c r="AF34" s="50">
        <f>(K34+O34)/2</f>
        <v>1.3050000000000002</v>
      </c>
      <c r="AG34" s="52">
        <f>STDEV(K34,O34)</f>
        <v>6.3639610306789343E-2</v>
      </c>
      <c r="AH34" s="73">
        <f>(L34+P34+T34)/3</f>
        <v>1.29</v>
      </c>
      <c r="AI34" s="74">
        <f>STDEV(L34,P34,T34)</f>
        <v>0.81614949610962828</v>
      </c>
      <c r="AJ34" s="50">
        <f>(M34+Q34)/2</f>
        <v>7.7050000000000001</v>
      </c>
      <c r="AK34" s="52">
        <f>STDEV(M34,Q34)</f>
        <v>3.5355339059327882E-2</v>
      </c>
      <c r="AL34" s="41">
        <f t="shared" si="18"/>
        <v>0.98711473500000013</v>
      </c>
      <c r="AM34" s="59">
        <f t="shared" si="25"/>
        <v>0.2100585168279355</v>
      </c>
      <c r="AN34">
        <v>7</v>
      </c>
      <c r="AO34" s="38">
        <f t="shared" si="20"/>
        <v>12.407560707722592</v>
      </c>
      <c r="AP34" s="38">
        <f t="shared" si="21"/>
        <v>33.619216513873631</v>
      </c>
      <c r="AQ34" s="44">
        <f t="shared" si="22"/>
        <v>53.973222778403759</v>
      </c>
      <c r="AR34" t="str">
        <f t="shared" si="0"/>
        <v>Oc0Pt</v>
      </c>
    </row>
    <row r="35" spans="1:44" x14ac:dyDescent="0.25">
      <c r="A35" s="1">
        <f t="shared" si="6"/>
        <v>31</v>
      </c>
      <c r="B35" s="26">
        <v>35146</v>
      </c>
      <c r="C35" s="26">
        <v>69091</v>
      </c>
      <c r="D35" s="31">
        <v>-447787.58609095449</v>
      </c>
      <c r="E35" s="31">
        <v>-1257676.5987448154</v>
      </c>
      <c r="G35" s="3" t="s">
        <v>60</v>
      </c>
      <c r="H35" s="4">
        <v>28</v>
      </c>
      <c r="I35" s="17" t="s">
        <v>35</v>
      </c>
      <c r="J35" s="3" t="s">
        <v>36</v>
      </c>
      <c r="K35" s="2">
        <v>6.52</v>
      </c>
      <c r="L35" s="2">
        <v>1.0900000000000001</v>
      </c>
      <c r="M35" s="2">
        <v>14.58</v>
      </c>
      <c r="N35" s="41">
        <f t="shared" si="7"/>
        <v>1.90048734</v>
      </c>
      <c r="O35" s="35">
        <v>6.02</v>
      </c>
      <c r="P35" s="35">
        <v>2.17</v>
      </c>
      <c r="Q35" s="35">
        <v>17.09</v>
      </c>
      <c r="R35" s="58">
        <f t="shared" si="28"/>
        <v>2.3049567900000003</v>
      </c>
      <c r="S35" s="2">
        <v>6.42</v>
      </c>
      <c r="T35" s="2">
        <v>2.65</v>
      </c>
      <c r="U35" s="2">
        <v>15.98</v>
      </c>
      <c r="V35" s="41">
        <f t="shared" si="29"/>
        <v>2.3892273000000004</v>
      </c>
      <c r="W35" s="48">
        <f t="shared" si="8"/>
        <v>6.32</v>
      </c>
      <c r="X35" s="44">
        <f t="shared" si="9"/>
        <v>0.26457513110645914</v>
      </c>
      <c r="Y35" s="48">
        <f t="shared" si="10"/>
        <v>1.97</v>
      </c>
      <c r="Z35" s="48">
        <f t="shared" si="11"/>
        <v>0.79899937421752709</v>
      </c>
      <c r="AA35" s="48">
        <f t="shared" si="12"/>
        <v>15.883333333333335</v>
      </c>
      <c r="AB35" s="48">
        <f t="shared" si="13"/>
        <v>1.2577890655166839</v>
      </c>
      <c r="AC35" s="60">
        <f t="shared" si="14"/>
        <v>2.1982238100000004</v>
      </c>
      <c r="AD35" s="60">
        <f t="shared" si="15"/>
        <v>0.26126736093504066</v>
      </c>
      <c r="AE35" s="60">
        <f t="shared" si="16"/>
        <v>0.2245673362967569</v>
      </c>
      <c r="AF35" s="38">
        <f t="shared" ref="AF35:AF41" si="30">(K35+O35+S35)/3</f>
        <v>6.32</v>
      </c>
      <c r="AG35" s="35">
        <f t="shared" si="27"/>
        <v>0.26457513110645914</v>
      </c>
      <c r="AH35" s="42">
        <f>(L35+P35+T35)/3</f>
        <v>1.97</v>
      </c>
      <c r="AI35" s="64">
        <f>STDEV(L35,P35,T35)</f>
        <v>0.79899937421752709</v>
      </c>
      <c r="AJ35" s="38">
        <f>(M35+Q35+U35)/3</f>
        <v>15.883333333333335</v>
      </c>
      <c r="AK35" s="32">
        <f>STDEV(M35,Q35,U35)</f>
        <v>1.2577890655166839</v>
      </c>
      <c r="AL35" s="41">
        <f t="shared" si="18"/>
        <v>2.1982238100000004</v>
      </c>
      <c r="AM35" s="59">
        <f t="shared" si="25"/>
        <v>0.2245673362967569</v>
      </c>
      <c r="AN35">
        <v>9</v>
      </c>
      <c r="AO35" s="38">
        <f t="shared" si="20"/>
        <v>26.98290489356495</v>
      </c>
      <c r="AP35" s="38">
        <f t="shared" si="21"/>
        <v>23.054718891430799</v>
      </c>
      <c r="AQ35" s="44">
        <f t="shared" si="22"/>
        <v>49.962376215004234</v>
      </c>
      <c r="AR35" t="str">
        <f t="shared" ref="AR35:AR64" si="31">I35</f>
        <v>Si8BS</v>
      </c>
    </row>
    <row r="36" spans="1:44" x14ac:dyDescent="0.25">
      <c r="A36" s="1">
        <f t="shared" si="6"/>
        <v>32</v>
      </c>
      <c r="B36" s="26">
        <v>36221</v>
      </c>
      <c r="C36" s="26">
        <v>70336</v>
      </c>
      <c r="D36" s="31">
        <v>-446651.67757712904</v>
      </c>
      <c r="E36" s="31">
        <v>-1256486.9293441179</v>
      </c>
      <c r="G36" s="3" t="s">
        <v>61</v>
      </c>
      <c r="H36" s="4">
        <v>29</v>
      </c>
      <c r="I36" s="17" t="s">
        <v>35</v>
      </c>
      <c r="J36" s="3" t="s">
        <v>36</v>
      </c>
      <c r="K36" s="2">
        <v>8.7799999999999994</v>
      </c>
      <c r="L36" s="2">
        <v>5.97</v>
      </c>
      <c r="M36" s="37">
        <v>21.89</v>
      </c>
      <c r="N36" s="41">
        <f t="shared" si="7"/>
        <v>3.8734667100000006</v>
      </c>
      <c r="O36" s="35">
        <v>8.14</v>
      </c>
      <c r="P36" s="40">
        <v>8.11</v>
      </c>
      <c r="Q36" s="35">
        <v>15.6</v>
      </c>
      <c r="R36" s="58">
        <f t="shared" si="28"/>
        <v>3.9289946400000004</v>
      </c>
      <c r="S36" s="2">
        <v>8.27</v>
      </c>
      <c r="T36" s="2">
        <v>5.68</v>
      </c>
      <c r="U36" s="2">
        <v>17</v>
      </c>
      <c r="V36" s="41">
        <f t="shared" si="29"/>
        <v>3.4128691200000003</v>
      </c>
      <c r="W36" s="48">
        <f t="shared" si="8"/>
        <v>8.3966666666666665</v>
      </c>
      <c r="X36" s="44">
        <f t="shared" si="9"/>
        <v>0.33827996294982204</v>
      </c>
      <c r="Y36" s="48">
        <f t="shared" si="10"/>
        <v>6.586666666666666</v>
      </c>
      <c r="Z36" s="44">
        <f t="shared" si="11"/>
        <v>1.3271900140271284</v>
      </c>
      <c r="AA36" s="48">
        <f t="shared" si="12"/>
        <v>18.163333333333334</v>
      </c>
      <c r="AB36" s="44">
        <f t="shared" si="13"/>
        <v>3.302428399425688</v>
      </c>
      <c r="AC36" s="60">
        <f t="shared" si="14"/>
        <v>3.7384434899999999</v>
      </c>
      <c r="AD36" s="60">
        <f t="shared" si="15"/>
        <v>0.2833193261201819</v>
      </c>
      <c r="AE36" s="60">
        <f t="shared" si="16"/>
        <v>0.41197797722918389</v>
      </c>
      <c r="AF36" s="38">
        <f t="shared" si="30"/>
        <v>8.3966666666666665</v>
      </c>
      <c r="AG36" s="35">
        <f t="shared" si="27"/>
        <v>0.33827996294982204</v>
      </c>
      <c r="AH36" s="38">
        <f>(L36+T36)/2</f>
        <v>5.8249999999999993</v>
      </c>
      <c r="AI36" s="32">
        <f>STDEV(L36,T36)</f>
        <v>0.2050609665440988</v>
      </c>
      <c r="AJ36" s="38">
        <f>(Q36+U36)/2</f>
        <v>16.3</v>
      </c>
      <c r="AK36" s="32">
        <f>STDEV(Q36,U36)</f>
        <v>0.9899494936611668</v>
      </c>
      <c r="AL36" s="41">
        <f t="shared" si="18"/>
        <v>3.4136562600000002</v>
      </c>
      <c r="AM36" s="59">
        <f t="shared" si="25"/>
        <v>9.2068068387596805E-2</v>
      </c>
      <c r="AN36">
        <v>7</v>
      </c>
      <c r="AO36" s="38">
        <f t="shared" si="20"/>
        <v>23.085041374376686</v>
      </c>
      <c r="AP36" s="44">
        <f t="shared" si="21"/>
        <v>43.897688749716117</v>
      </c>
      <c r="AQ36" s="38">
        <f t="shared" si="22"/>
        <v>33.017269875907189</v>
      </c>
      <c r="AR36" t="str">
        <f t="shared" si="31"/>
        <v>Si8BS</v>
      </c>
    </row>
    <row r="37" spans="1:44" x14ac:dyDescent="0.25">
      <c r="A37" s="1">
        <f t="shared" si="6"/>
        <v>33</v>
      </c>
      <c r="B37" s="26">
        <v>37063</v>
      </c>
      <c r="C37" s="26">
        <v>69409</v>
      </c>
      <c r="D37" s="31">
        <v>-445857.09455247014</v>
      </c>
      <c r="E37" s="31">
        <v>-1257454.8723127672</v>
      </c>
      <c r="G37" s="3" t="s">
        <v>62</v>
      </c>
      <c r="H37" s="4">
        <v>30</v>
      </c>
      <c r="I37" s="17" t="s">
        <v>35</v>
      </c>
      <c r="J37" s="3" t="s">
        <v>36</v>
      </c>
      <c r="K37" s="2">
        <v>5.01</v>
      </c>
      <c r="L37" s="37">
        <v>5.1100000000000003</v>
      </c>
      <c r="M37" s="2">
        <v>21.7</v>
      </c>
      <c r="N37" s="41">
        <f t="shared" si="7"/>
        <v>3.2852665800000005</v>
      </c>
      <c r="O37" s="35">
        <v>5.01</v>
      </c>
      <c r="P37" s="35">
        <v>3.96</v>
      </c>
      <c r="Q37" s="40">
        <v>25.3</v>
      </c>
      <c r="R37" s="58">
        <f t="shared" si="28"/>
        <v>3.2383513800000006</v>
      </c>
      <c r="S37" s="2">
        <v>4.9800000000000004</v>
      </c>
      <c r="T37" s="2">
        <v>3.71</v>
      </c>
      <c r="U37" s="2">
        <v>20.43</v>
      </c>
      <c r="V37" s="41">
        <f t="shared" si="29"/>
        <v>2.83447593</v>
      </c>
      <c r="W37" s="48">
        <f t="shared" si="8"/>
        <v>5</v>
      </c>
      <c r="X37" s="48">
        <f t="shared" si="9"/>
        <v>1.7320508075688405E-2</v>
      </c>
      <c r="Y37" s="48">
        <f t="shared" si="10"/>
        <v>4.2600000000000007</v>
      </c>
      <c r="Z37" s="48">
        <f t="shared" si="11"/>
        <v>0.74665922615340219</v>
      </c>
      <c r="AA37" s="48">
        <f t="shared" si="12"/>
        <v>22.47666666666667</v>
      </c>
      <c r="AB37" s="44">
        <f t="shared" si="13"/>
        <v>2.5261894888019261</v>
      </c>
      <c r="AC37" s="70">
        <f t="shared" si="14"/>
        <v>3.1193646300000011</v>
      </c>
      <c r="AD37" s="70">
        <f t="shared" si="15"/>
        <v>0.24783348752444179</v>
      </c>
      <c r="AE37" s="70">
        <f t="shared" si="16"/>
        <v>0.25963610417314026</v>
      </c>
      <c r="AF37" s="50">
        <f t="shared" si="30"/>
        <v>5</v>
      </c>
      <c r="AG37" s="52">
        <f t="shared" si="27"/>
        <v>1.7320508075688405E-2</v>
      </c>
      <c r="AH37" s="50">
        <f>(P37+T37)/2</f>
        <v>3.835</v>
      </c>
      <c r="AI37" s="52">
        <f>STDEV(P37,T37)</f>
        <v>0.17677669529663689</v>
      </c>
      <c r="AJ37" s="50">
        <f>(M37+U37)/2</f>
        <v>21.064999999999998</v>
      </c>
      <c r="AK37" s="52">
        <f>STDEV(M37,U37)</f>
        <v>0.89802561210691501</v>
      </c>
      <c r="AL37" s="62">
        <f t="shared" si="18"/>
        <v>2.9124183150000005</v>
      </c>
      <c r="AM37" s="62">
        <f t="shared" ref="AM37:AM56" si="32">($B$2/1000)*SQRT($C$2^2*AG37^2+$D$2^2*AI37^2+$E$2^2*AK37^2)</f>
        <v>7.6984889937241896E-2</v>
      </c>
      <c r="AN37">
        <v>7</v>
      </c>
      <c r="AO37" s="38">
        <f t="shared" si="20"/>
        <v>16.112383224042453</v>
      </c>
      <c r="AP37" s="38">
        <f t="shared" si="21"/>
        <v>33.874830237084261</v>
      </c>
      <c r="AQ37" s="44">
        <f t="shared" si="22"/>
        <v>50.012786538873272</v>
      </c>
      <c r="AR37" t="str">
        <f t="shared" si="31"/>
        <v>Si8BS</v>
      </c>
    </row>
    <row r="38" spans="1:44" x14ac:dyDescent="0.25">
      <c r="A38" s="1">
        <f t="shared" ref="A38:A66" si="33">1+A37</f>
        <v>34</v>
      </c>
      <c r="B38" s="26">
        <v>37070</v>
      </c>
      <c r="C38" s="26">
        <v>69411</v>
      </c>
      <c r="D38" s="31">
        <v>-445850.00331444072</v>
      </c>
      <c r="E38" s="31">
        <v>-1257453.2248992207</v>
      </c>
      <c r="G38" s="3" t="s">
        <v>63</v>
      </c>
      <c r="H38" s="4" t="s">
        <v>21</v>
      </c>
      <c r="I38" s="17" t="s">
        <v>35</v>
      </c>
      <c r="J38" s="3" t="s">
        <v>36</v>
      </c>
      <c r="K38" s="2">
        <v>5.57</v>
      </c>
      <c r="L38" s="2">
        <v>5.67</v>
      </c>
      <c r="M38" s="37">
        <v>29.53</v>
      </c>
      <c r="N38" s="41">
        <f t="shared" si="7"/>
        <v>4.0233080700000006</v>
      </c>
      <c r="O38" s="35">
        <v>5.86</v>
      </c>
      <c r="P38" s="40">
        <v>6.93</v>
      </c>
      <c r="Q38" s="35">
        <v>26.93</v>
      </c>
      <c r="R38" s="58">
        <f t="shared" si="28"/>
        <v>4.1948855099999998</v>
      </c>
      <c r="S38" s="2">
        <v>5.59</v>
      </c>
      <c r="T38" s="2">
        <v>5.07</v>
      </c>
      <c r="U38" s="2">
        <v>26.81</v>
      </c>
      <c r="V38" s="41">
        <f t="shared" si="29"/>
        <v>3.68275167</v>
      </c>
      <c r="W38" s="48">
        <f t="shared" si="8"/>
        <v>5.6733333333333329</v>
      </c>
      <c r="X38" s="44">
        <f t="shared" si="9"/>
        <v>0.16196707484341802</v>
      </c>
      <c r="Y38" s="48">
        <f t="shared" si="10"/>
        <v>5.8900000000000006</v>
      </c>
      <c r="Z38" s="44">
        <f t="shared" si="11"/>
        <v>0.94931554290446318</v>
      </c>
      <c r="AA38" s="48">
        <f t="shared" si="12"/>
        <v>27.756666666666664</v>
      </c>
      <c r="AB38" s="48">
        <f t="shared" si="13"/>
        <v>1.5369233335899799</v>
      </c>
      <c r="AC38" s="70">
        <f t="shared" si="14"/>
        <v>3.9669817500000004</v>
      </c>
      <c r="AD38" s="70">
        <f t="shared" si="15"/>
        <v>0.26067174427206946</v>
      </c>
      <c r="AE38" s="70">
        <f t="shared" si="16"/>
        <v>0.26677172982470193</v>
      </c>
      <c r="AF38" s="38">
        <f t="shared" si="30"/>
        <v>5.6733333333333329</v>
      </c>
      <c r="AG38" s="35">
        <f t="shared" si="27"/>
        <v>0.16196707484341802</v>
      </c>
      <c r="AH38" s="38">
        <f>(L38+T38)/2</f>
        <v>5.37</v>
      </c>
      <c r="AI38" s="32">
        <f>STDEV(L38,T38)</f>
        <v>0.42426406871192829</v>
      </c>
      <c r="AJ38" s="38">
        <f>(Q38+U38)/2</f>
        <v>26.869999999999997</v>
      </c>
      <c r="AK38" s="32">
        <f>STDEV(Q38,U38)</f>
        <v>8.4852813742386402E-2</v>
      </c>
      <c r="AL38" s="62">
        <f t="shared" si="18"/>
        <v>3.7718982900000002</v>
      </c>
      <c r="AM38" s="62">
        <f t="shared" si="32"/>
        <v>0.1103540244981867</v>
      </c>
      <c r="AN38">
        <v>7</v>
      </c>
      <c r="AO38" s="38">
        <f t="shared" si="20"/>
        <v>14.116331858990817</v>
      </c>
      <c r="AP38" s="38">
        <f t="shared" si="21"/>
        <v>36.625184821725398</v>
      </c>
      <c r="AQ38" s="44">
        <f t="shared" si="22"/>
        <v>49.258483319283769</v>
      </c>
      <c r="AR38" t="str">
        <f t="shared" si="31"/>
        <v>Si8BS</v>
      </c>
    </row>
    <row r="39" spans="1:44" x14ac:dyDescent="0.25">
      <c r="A39" s="1">
        <f t="shared" si="33"/>
        <v>35</v>
      </c>
      <c r="B39" s="26">
        <v>37641</v>
      </c>
      <c r="C39" s="26">
        <v>64615</v>
      </c>
      <c r="D39" s="31">
        <v>-445519.61329901958</v>
      </c>
      <c r="E39" s="31">
        <v>-1262271.7810645988</v>
      </c>
      <c r="G39" s="3" t="s">
        <v>64</v>
      </c>
      <c r="H39" s="4">
        <v>31</v>
      </c>
      <c r="I39" s="5" t="s">
        <v>65</v>
      </c>
      <c r="J39" s="3" t="s">
        <v>50</v>
      </c>
      <c r="K39" s="2">
        <v>2.95</v>
      </c>
      <c r="L39" s="2">
        <v>2.5</v>
      </c>
      <c r="M39" s="2">
        <v>9.69</v>
      </c>
      <c r="N39" s="41">
        <f t="shared" si="7"/>
        <v>1.5900378300000002</v>
      </c>
      <c r="O39" s="35">
        <v>2.86</v>
      </c>
      <c r="P39" s="35">
        <v>1.49</v>
      </c>
      <c r="Q39" s="35">
        <v>10.87</v>
      </c>
      <c r="R39" s="58">
        <f t="shared" si="28"/>
        <v>1.40335605</v>
      </c>
      <c r="S39" s="2">
        <v>3.07</v>
      </c>
      <c r="T39" s="2">
        <v>0.14000000000000001</v>
      </c>
      <c r="U39" s="2">
        <v>11.74</v>
      </c>
      <c r="V39" s="41">
        <f t="shared" si="29"/>
        <v>1.1359272600000001</v>
      </c>
      <c r="W39" s="48">
        <f t="shared" si="8"/>
        <v>2.9600000000000004</v>
      </c>
      <c r="X39" s="48">
        <f t="shared" si="9"/>
        <v>0.10535653752852735</v>
      </c>
      <c r="Y39" s="48">
        <f t="shared" si="10"/>
        <v>1.3766666666666667</v>
      </c>
      <c r="Z39" s="44">
        <f t="shared" si="11"/>
        <v>1.1840748850192433</v>
      </c>
      <c r="AA39" s="48">
        <f t="shared" si="12"/>
        <v>10.766666666666666</v>
      </c>
      <c r="AB39" s="48">
        <f t="shared" si="13"/>
        <v>1.0288990880224036</v>
      </c>
      <c r="AC39" s="60">
        <f t="shared" si="14"/>
        <v>1.37644038</v>
      </c>
      <c r="AD39" s="60">
        <f t="shared" si="15"/>
        <v>0.22824864165005077</v>
      </c>
      <c r="AE39" s="60">
        <f t="shared" si="16"/>
        <v>0.31296469334361887</v>
      </c>
      <c r="AF39" s="38">
        <f t="shared" si="30"/>
        <v>2.9600000000000004</v>
      </c>
      <c r="AG39" s="32">
        <f t="shared" si="27"/>
        <v>0.10535653752852735</v>
      </c>
      <c r="AH39" s="42">
        <f>(L39+P39+T39)/3</f>
        <v>1.3766666666666667</v>
      </c>
      <c r="AI39" s="40">
        <f>STDEV(L39,P39,T39)</f>
        <v>1.1840748850192433</v>
      </c>
      <c r="AJ39" s="38">
        <f>(M39+Q39+U39)/3</f>
        <v>10.766666666666666</v>
      </c>
      <c r="AK39" s="32">
        <f>STDEV(M39,Q39,U39)</f>
        <v>1.0288990880224036</v>
      </c>
      <c r="AL39" s="41">
        <f t="shared" si="18"/>
        <v>1.37644038</v>
      </c>
      <c r="AM39" s="59">
        <f t="shared" si="32"/>
        <v>0.31296469334361887</v>
      </c>
      <c r="AN39">
        <v>9</v>
      </c>
      <c r="AO39" s="38">
        <f t="shared" si="20"/>
        <v>20.182633700414979</v>
      </c>
      <c r="AP39" s="38">
        <f t="shared" si="21"/>
        <v>25.729829286176567</v>
      </c>
      <c r="AQ39" s="44">
        <f t="shared" si="22"/>
        <v>54.087537013408443</v>
      </c>
      <c r="AR39" t="str">
        <f t="shared" si="31"/>
        <v>Bi83BS</v>
      </c>
    </row>
    <row r="40" spans="1:44" x14ac:dyDescent="0.25">
      <c r="A40" s="1">
        <f t="shared" si="33"/>
        <v>36</v>
      </c>
      <c r="B40" s="26">
        <v>37089</v>
      </c>
      <c r="C40" s="26">
        <v>64549</v>
      </c>
      <c r="D40" s="31">
        <v>-446074.22503435262</v>
      </c>
      <c r="E40" s="31">
        <v>-1262310.0825543175</v>
      </c>
      <c r="G40" s="3" t="s">
        <v>67</v>
      </c>
      <c r="H40" s="4">
        <v>32</v>
      </c>
      <c r="I40" s="17" t="s">
        <v>68</v>
      </c>
      <c r="J40" s="3" t="s">
        <v>69</v>
      </c>
      <c r="K40" s="2">
        <v>1.86</v>
      </c>
      <c r="L40" s="2">
        <v>1.05</v>
      </c>
      <c r="M40" s="2">
        <v>10.71</v>
      </c>
      <c r="N40" s="41">
        <f t="shared" si="7"/>
        <v>1.1852478900000003</v>
      </c>
      <c r="O40" s="35">
        <v>1.7</v>
      </c>
      <c r="P40" s="35">
        <v>1.38</v>
      </c>
      <c r="Q40" s="35">
        <v>10.19</v>
      </c>
      <c r="R40" s="58">
        <f t="shared" si="28"/>
        <v>1.21916961</v>
      </c>
      <c r="S40" s="2">
        <v>1.66</v>
      </c>
      <c r="T40" s="37">
        <v>3.79</v>
      </c>
      <c r="U40" s="2">
        <v>10.28</v>
      </c>
      <c r="V40" s="41">
        <f t="shared" si="29"/>
        <v>1.8416257200000001</v>
      </c>
      <c r="W40" s="48">
        <f t="shared" si="8"/>
        <v>1.74</v>
      </c>
      <c r="X40" s="48">
        <f t="shared" si="9"/>
        <v>0.10583005244258371</v>
      </c>
      <c r="Y40" s="48">
        <f t="shared" si="10"/>
        <v>2.0733333333333333</v>
      </c>
      <c r="Z40" s="44">
        <f t="shared" si="11"/>
        <v>1.4958052457901514</v>
      </c>
      <c r="AA40" s="48">
        <f t="shared" si="12"/>
        <v>10.393333333333333</v>
      </c>
      <c r="AB40" s="48">
        <f t="shared" si="13"/>
        <v>0.27790885796126358</v>
      </c>
      <c r="AC40" s="60">
        <f t="shared" si="14"/>
        <v>1.4153477400000003</v>
      </c>
      <c r="AD40" s="60">
        <f t="shared" si="15"/>
        <v>0.36955697523737807</v>
      </c>
      <c r="AE40" s="60">
        <f t="shared" si="16"/>
        <v>0.38541240176511921</v>
      </c>
      <c r="AF40" s="50">
        <f t="shared" si="30"/>
        <v>1.74</v>
      </c>
      <c r="AG40" s="52">
        <f t="shared" si="27"/>
        <v>0.10583005244258371</v>
      </c>
      <c r="AH40" s="50">
        <f>(L40+P40)/2</f>
        <v>1.2149999999999999</v>
      </c>
      <c r="AI40" s="52">
        <f>STDEV(L40,P40)</f>
        <v>0.23334523779156188</v>
      </c>
      <c r="AJ40" s="50">
        <f>(M40+Q40+U40)/3</f>
        <v>10.393333333333333</v>
      </c>
      <c r="AK40" s="52">
        <f>STDEV(M40,Q40,U40)</f>
        <v>0.27790885796126358</v>
      </c>
      <c r="AL40" s="41">
        <f t="shared" si="18"/>
        <v>1.1945363399999998</v>
      </c>
      <c r="AM40" s="59">
        <f t="shared" si="32"/>
        <v>6.3808028555152371E-2</v>
      </c>
      <c r="AN40">
        <v>8</v>
      </c>
      <c r="AO40" s="38">
        <f t="shared" si="20"/>
        <v>13.670783762007611</v>
      </c>
      <c r="AP40" s="38">
        <f t="shared" si="21"/>
        <v>26.166306501818106</v>
      </c>
      <c r="AQ40" s="44">
        <f t="shared" si="22"/>
        <v>60.162909736174306</v>
      </c>
      <c r="AR40" t="str">
        <f t="shared" si="31"/>
        <v>Ci89BS</v>
      </c>
    </row>
    <row r="41" spans="1:44" x14ac:dyDescent="0.25">
      <c r="A41" s="1">
        <f t="shared" si="33"/>
        <v>37</v>
      </c>
      <c r="B41" s="26">
        <v>37033</v>
      </c>
      <c r="C41" s="26">
        <v>64517</v>
      </c>
      <c r="D41" s="31">
        <v>-446131.75589467824</v>
      </c>
      <c r="E41" s="31">
        <v>-1262339.2408632305</v>
      </c>
      <c r="G41" s="3" t="s">
        <v>67</v>
      </c>
      <c r="H41" s="4">
        <v>33</v>
      </c>
      <c r="I41" s="17" t="s">
        <v>68</v>
      </c>
      <c r="J41" s="3" t="s">
        <v>19</v>
      </c>
      <c r="K41" s="2">
        <v>1.78</v>
      </c>
      <c r="L41" s="37">
        <v>1.23</v>
      </c>
      <c r="M41" s="2">
        <v>12.1</v>
      </c>
      <c r="N41" s="41">
        <f t="shared" si="7"/>
        <v>1.3201601400000003</v>
      </c>
      <c r="O41" s="35">
        <v>1.53</v>
      </c>
      <c r="P41" s="35">
        <v>3.45</v>
      </c>
      <c r="Q41" s="35">
        <v>10.49</v>
      </c>
      <c r="R41" s="58">
        <f t="shared" si="28"/>
        <v>1.7564787900000001</v>
      </c>
      <c r="S41" s="2">
        <v>1.58</v>
      </c>
      <c r="T41" s="2">
        <v>4.0599999999999996</v>
      </c>
      <c r="U41" s="2">
        <v>8.9700000000000006</v>
      </c>
      <c r="V41" s="41">
        <f t="shared" si="29"/>
        <v>1.8129941100000002</v>
      </c>
      <c r="W41" s="48">
        <f t="shared" si="8"/>
        <v>1.6300000000000001</v>
      </c>
      <c r="X41" s="48">
        <f t="shared" si="9"/>
        <v>0.13228756555322951</v>
      </c>
      <c r="Y41" s="48">
        <f t="shared" si="10"/>
        <v>2.9133333333333327</v>
      </c>
      <c r="Z41" s="44">
        <f t="shared" si="11"/>
        <v>1.4893734700649586</v>
      </c>
      <c r="AA41" s="48">
        <f t="shared" si="12"/>
        <v>10.520000000000001</v>
      </c>
      <c r="AB41" s="44">
        <f t="shared" si="13"/>
        <v>1.5652156400956432</v>
      </c>
      <c r="AC41" s="60">
        <f t="shared" si="14"/>
        <v>1.6298776800000001</v>
      </c>
      <c r="AD41" s="60">
        <f t="shared" si="15"/>
        <v>0.26970764039310047</v>
      </c>
      <c r="AE41" s="60">
        <f t="shared" si="16"/>
        <v>0.39833653083418769</v>
      </c>
      <c r="AF41" s="38">
        <f t="shared" si="30"/>
        <v>1.6300000000000001</v>
      </c>
      <c r="AG41" s="32">
        <f t="shared" si="27"/>
        <v>0.13228756555322951</v>
      </c>
      <c r="AH41" s="42">
        <f>(P41+T41)/2</f>
        <v>3.7549999999999999</v>
      </c>
      <c r="AI41" s="64">
        <f>STDEV(P41,T41)</f>
        <v>0.43133513652379357</v>
      </c>
      <c r="AJ41" s="42">
        <f>(M41+Q41+U41)/3</f>
        <v>10.520000000000001</v>
      </c>
      <c r="AK41" s="40">
        <f>STDEV(M41,Q41,U41)</f>
        <v>1.5652156400956432</v>
      </c>
      <c r="AL41" s="41">
        <f t="shared" si="18"/>
        <v>1.8464014800000002</v>
      </c>
      <c r="AM41" s="59">
        <f t="shared" si="32"/>
        <v>0.15550170037906966</v>
      </c>
      <c r="AN41">
        <v>8</v>
      </c>
      <c r="AO41" s="38">
        <f t="shared" si="20"/>
        <v>8.2852381595794657</v>
      </c>
      <c r="AP41" s="44">
        <f t="shared" si="21"/>
        <v>52.317780854465084</v>
      </c>
      <c r="AQ41" s="38">
        <f t="shared" si="22"/>
        <v>39.396980985955452</v>
      </c>
      <c r="AR41" t="str">
        <f t="shared" si="31"/>
        <v>Ci89BS</v>
      </c>
    </row>
    <row r="42" spans="1:44" x14ac:dyDescent="0.25">
      <c r="A42" s="1">
        <f t="shared" si="33"/>
        <v>38</v>
      </c>
      <c r="B42" s="26">
        <v>38859</v>
      </c>
      <c r="C42" s="26">
        <v>61408</v>
      </c>
      <c r="D42" s="31">
        <v>-444463.59018372599</v>
      </c>
      <c r="E42" s="31">
        <v>-1265535.7273896558</v>
      </c>
      <c r="G42" s="3" t="s">
        <v>70</v>
      </c>
      <c r="H42" s="4">
        <v>34</v>
      </c>
      <c r="I42" s="17" t="s">
        <v>71</v>
      </c>
      <c r="J42" s="3" t="s">
        <v>25</v>
      </c>
      <c r="K42" s="2">
        <v>1.78</v>
      </c>
      <c r="L42" s="2">
        <v>2.2599999999999998</v>
      </c>
      <c r="M42" s="2">
        <v>15.13</v>
      </c>
      <c r="N42" s="41">
        <f t="shared" si="7"/>
        <v>1.7946492300000001</v>
      </c>
      <c r="O42" s="35">
        <v>1.56</v>
      </c>
      <c r="P42" s="35">
        <v>3.69</v>
      </c>
      <c r="Q42" s="40">
        <v>11.96</v>
      </c>
      <c r="R42" s="58">
        <f t="shared" si="28"/>
        <v>1.9226818800000003</v>
      </c>
      <c r="S42" s="37">
        <v>2.72</v>
      </c>
      <c r="T42" s="2">
        <v>2.73</v>
      </c>
      <c r="U42" s="2">
        <v>16.89</v>
      </c>
      <c r="V42" s="41">
        <f t="shared" si="29"/>
        <v>2.1254791500000003</v>
      </c>
      <c r="W42" s="48">
        <f t="shared" si="8"/>
        <v>2.02</v>
      </c>
      <c r="X42" s="44">
        <f t="shared" si="9"/>
        <v>0.61611687202997523</v>
      </c>
      <c r="Y42" s="48">
        <f t="shared" si="10"/>
        <v>2.8933333333333331</v>
      </c>
      <c r="Z42" s="48">
        <f t="shared" si="11"/>
        <v>0.72885755352697879</v>
      </c>
      <c r="AA42" s="48">
        <f t="shared" si="12"/>
        <v>14.660000000000002</v>
      </c>
      <c r="AB42" s="44">
        <f t="shared" si="13"/>
        <v>2.4983794747795995</v>
      </c>
      <c r="AC42" s="60">
        <f t="shared" si="14"/>
        <v>1.9476034200000003</v>
      </c>
      <c r="AD42" s="60">
        <f t="shared" si="15"/>
        <v>0.16681702958265482</v>
      </c>
      <c r="AE42" s="60">
        <f t="shared" si="16"/>
        <v>0.26142953724502865</v>
      </c>
      <c r="AF42" s="38">
        <f>(K42+O42)/2</f>
        <v>1.67</v>
      </c>
      <c r="AG42" s="35">
        <f>STDEV(K42,O42)</f>
        <v>0.15556349186104043</v>
      </c>
      <c r="AH42" s="42">
        <f>(L42+P42+T42)/3</f>
        <v>2.8933333333333331</v>
      </c>
      <c r="AI42" s="64">
        <f>STDEV(L42,P42, T42)</f>
        <v>0.72885755352697879</v>
      </c>
      <c r="AJ42" s="38">
        <f>(M42+U42)/2</f>
        <v>16.010000000000002</v>
      </c>
      <c r="AK42" s="32">
        <f>STDEV(M42,U42)</f>
        <v>1.2445079348883235</v>
      </c>
      <c r="AL42" s="41">
        <f t="shared" si="18"/>
        <v>2.0081036700000001</v>
      </c>
      <c r="AM42" s="59">
        <f t="shared" si="32"/>
        <v>0.20682314829165124</v>
      </c>
      <c r="AN42">
        <v>8</v>
      </c>
      <c r="AO42" s="38">
        <f t="shared" si="20"/>
        <v>7.8050173574952924</v>
      </c>
      <c r="AP42" s="38">
        <f t="shared" si="21"/>
        <v>37.066181946672103</v>
      </c>
      <c r="AQ42" s="44">
        <f t="shared" si="22"/>
        <v>55.128800695832609</v>
      </c>
      <c r="AR42" t="str">
        <f t="shared" si="31"/>
        <v>Od42B3</v>
      </c>
    </row>
    <row r="43" spans="1:44" x14ac:dyDescent="0.25">
      <c r="A43" s="1">
        <f t="shared" si="33"/>
        <v>39</v>
      </c>
      <c r="B43" s="26">
        <v>43747</v>
      </c>
      <c r="C43" s="26">
        <v>69854</v>
      </c>
      <c r="D43" s="31">
        <v>-439159.14586575807</v>
      </c>
      <c r="E43" s="31">
        <v>-1257344.6787946241</v>
      </c>
      <c r="G43" s="3" t="s">
        <v>72</v>
      </c>
      <c r="H43" s="4">
        <v>35</v>
      </c>
      <c r="I43" s="17" t="s">
        <v>73</v>
      </c>
      <c r="J43" s="3" t="s">
        <v>25</v>
      </c>
      <c r="K43" s="2">
        <v>3.52</v>
      </c>
      <c r="L43" s="2">
        <v>2.5</v>
      </c>
      <c r="M43" s="2">
        <v>10.42</v>
      </c>
      <c r="N43" s="41">
        <f t="shared" si="7"/>
        <v>1.6940107799999999</v>
      </c>
      <c r="O43" s="35">
        <v>3.44</v>
      </c>
      <c r="P43" s="35">
        <v>2.21</v>
      </c>
      <c r="Q43" s="35">
        <v>9.48</v>
      </c>
      <c r="R43" s="58">
        <f t="shared" si="28"/>
        <v>1.5469002000000003</v>
      </c>
      <c r="S43" s="2">
        <v>3.41</v>
      </c>
      <c r="T43" s="37">
        <v>2.98</v>
      </c>
      <c r="U43" s="2">
        <v>8.98</v>
      </c>
      <c r="V43" s="41">
        <f t="shared" si="29"/>
        <v>1.7075982600000004</v>
      </c>
      <c r="W43" s="66">
        <f t="shared" si="8"/>
        <v>3.456666666666667</v>
      </c>
      <c r="X43" s="66">
        <f t="shared" si="9"/>
        <v>5.6862407030773228E-2</v>
      </c>
      <c r="Y43" s="66">
        <f t="shared" si="10"/>
        <v>2.563333333333333</v>
      </c>
      <c r="Z43" s="66">
        <f t="shared" si="11"/>
        <v>0.38888730158406276</v>
      </c>
      <c r="AA43" s="66">
        <f t="shared" si="12"/>
        <v>9.6266666666666669</v>
      </c>
      <c r="AB43" s="66">
        <f t="shared" si="13"/>
        <v>0.73111786555474956</v>
      </c>
      <c r="AC43" s="60">
        <f t="shared" si="14"/>
        <v>1.6495030799999999</v>
      </c>
      <c r="AD43" s="60">
        <f t="shared" si="15"/>
        <v>8.9116037509577306E-2</v>
      </c>
      <c r="AE43" s="60">
        <f t="shared" si="16"/>
        <v>0.11221839584183525</v>
      </c>
      <c r="AF43" s="50">
        <f>(K43+O43+S43)/3</f>
        <v>3.456666666666667</v>
      </c>
      <c r="AG43" s="52">
        <f t="shared" si="27"/>
        <v>5.6862407030773228E-2</v>
      </c>
      <c r="AH43" s="50">
        <f>(L43+P43)/2</f>
        <v>2.355</v>
      </c>
      <c r="AI43" s="52">
        <f>STDEV(L43,P43)</f>
        <v>0.2050609665440988</v>
      </c>
      <c r="AJ43" s="50">
        <f>(M43+Q43+U43)/3</f>
        <v>9.6266666666666669</v>
      </c>
      <c r="AK43" s="52">
        <f>STDEV(M43,Q43,U43)</f>
        <v>0.73111786555474956</v>
      </c>
      <c r="AL43" s="41">
        <f t="shared" si="18"/>
        <v>1.5959080800000003</v>
      </c>
      <c r="AM43" s="59">
        <f t="shared" si="32"/>
        <v>7.3260797475929784E-2</v>
      </c>
      <c r="AN43">
        <v>8</v>
      </c>
      <c r="AO43" s="38">
        <f t="shared" si="20"/>
        <v>20.327930165000474</v>
      </c>
      <c r="AP43" s="38">
        <f t="shared" si="21"/>
        <v>37.961953297460582</v>
      </c>
      <c r="AQ43" s="44">
        <f t="shared" si="22"/>
        <v>41.710116537538923</v>
      </c>
      <c r="AR43" t="str">
        <f t="shared" si="31"/>
        <v>Ca29B23</v>
      </c>
    </row>
    <row r="44" spans="1:44" x14ac:dyDescent="0.25">
      <c r="A44" s="1">
        <f t="shared" si="33"/>
        <v>40</v>
      </c>
      <c r="B44" s="26">
        <v>39403</v>
      </c>
      <c r="C44" s="26">
        <v>74046</v>
      </c>
      <c r="D44" s="31">
        <v>-443288.16696823225</v>
      </c>
      <c r="E44" s="31">
        <v>-1252940.6806878657</v>
      </c>
      <c r="G44" s="3" t="s">
        <v>74</v>
      </c>
      <c r="H44" s="4">
        <v>36</v>
      </c>
      <c r="I44" s="17" t="s">
        <v>75</v>
      </c>
      <c r="J44" s="3" t="s">
        <v>76</v>
      </c>
      <c r="K44" s="2">
        <v>6.77</v>
      </c>
      <c r="L44" s="2">
        <v>5.15</v>
      </c>
      <c r="M44" s="2">
        <v>15.63</v>
      </c>
      <c r="N44" s="41">
        <f t="shared" si="7"/>
        <v>3.0410140500000002</v>
      </c>
      <c r="O44" s="35">
        <v>6.49</v>
      </c>
      <c r="P44" s="35">
        <v>4.01</v>
      </c>
      <c r="Q44" s="40">
        <v>20.04</v>
      </c>
      <c r="R44" s="58">
        <f t="shared" si="28"/>
        <v>3.0264019200000001</v>
      </c>
      <c r="S44" s="2">
        <v>6.48</v>
      </c>
      <c r="T44" s="37">
        <v>6.92</v>
      </c>
      <c r="U44" s="2">
        <v>15.23</v>
      </c>
      <c r="V44" s="41">
        <f t="shared" si="29"/>
        <v>3.4414812900000005</v>
      </c>
      <c r="W44" s="48">
        <f t="shared" si="8"/>
        <v>6.580000000000001</v>
      </c>
      <c r="X44" s="44">
        <f t="shared" si="9"/>
        <v>0.16462077633154285</v>
      </c>
      <c r="Y44" s="48">
        <f t="shared" si="10"/>
        <v>5.3599999999999994</v>
      </c>
      <c r="Z44" s="44">
        <f t="shared" si="11"/>
        <v>1.466321929181998</v>
      </c>
      <c r="AA44" s="48">
        <f t="shared" si="12"/>
        <v>16.966666666666669</v>
      </c>
      <c r="AB44" s="44">
        <f t="shared" si="13"/>
        <v>2.669088483608828</v>
      </c>
      <c r="AC44" s="60">
        <f t="shared" si="14"/>
        <v>3.1696324200000001</v>
      </c>
      <c r="AD44" s="60">
        <f t="shared" si="15"/>
        <v>0.23554136510598725</v>
      </c>
      <c r="AE44" s="60">
        <f t="shared" si="16"/>
        <v>0.42023316327247323</v>
      </c>
      <c r="AF44" s="38">
        <f>(K44+O44+S44)/3</f>
        <v>6.580000000000001</v>
      </c>
      <c r="AG44" s="35">
        <f t="shared" si="27"/>
        <v>0.16462077633154285</v>
      </c>
      <c r="AH44" s="42">
        <f>(L44+P44)/2</f>
        <v>4.58</v>
      </c>
      <c r="AI44" s="64">
        <f>STDEV(L44,P44)</f>
        <v>0.80610173055266354</v>
      </c>
      <c r="AJ44" s="38">
        <f>(M44+U44)/2</f>
        <v>15.43</v>
      </c>
      <c r="AK44" s="32">
        <f>STDEV(M44,U44)</f>
        <v>0.28284271247461928</v>
      </c>
      <c r="AL44" s="41">
        <f t="shared" si="18"/>
        <v>2.8627168500000004</v>
      </c>
      <c r="AM44" s="59">
        <f t="shared" si="32"/>
        <v>0.20886692615254127</v>
      </c>
      <c r="AN44">
        <v>7</v>
      </c>
      <c r="AO44" s="38">
        <f t="shared" si="20"/>
        <v>21.572030779083164</v>
      </c>
      <c r="AP44" s="44">
        <f t="shared" si="21"/>
        <v>41.157842068802573</v>
      </c>
      <c r="AQ44" s="38">
        <f t="shared" si="22"/>
        <v>37.270127152114249</v>
      </c>
      <c r="AR44" t="str">
        <f t="shared" si="31"/>
        <v>gr7</v>
      </c>
    </row>
    <row r="45" spans="1:44" x14ac:dyDescent="0.25">
      <c r="A45" s="1">
        <f t="shared" si="33"/>
        <v>41</v>
      </c>
      <c r="B45" s="26">
        <v>39484</v>
      </c>
      <c r="C45" s="26">
        <v>74029</v>
      </c>
      <c r="D45" s="31">
        <v>-443208.11797176918</v>
      </c>
      <c r="E45" s="31">
        <v>-1252961.7088208599</v>
      </c>
      <c r="G45" s="3" t="s">
        <v>74</v>
      </c>
      <c r="H45" s="4">
        <v>37</v>
      </c>
      <c r="I45" s="17" t="s">
        <v>75</v>
      </c>
      <c r="J45" s="3" t="s">
        <v>76</v>
      </c>
      <c r="K45" s="2">
        <v>6.84</v>
      </c>
      <c r="L45" s="37">
        <v>4.0599999999999996</v>
      </c>
      <c r="M45" s="2">
        <v>22.92</v>
      </c>
      <c r="N45" s="41">
        <f t="shared" si="7"/>
        <v>3.2712562800000002</v>
      </c>
      <c r="O45" s="35">
        <v>6.5</v>
      </c>
      <c r="P45" s="35">
        <v>5.91</v>
      </c>
      <c r="Q45" s="35">
        <v>24.71</v>
      </c>
      <c r="R45" s="58">
        <f t="shared" si="28"/>
        <v>3.8390433300000004</v>
      </c>
      <c r="S45" s="2">
        <v>6.94</v>
      </c>
      <c r="T45" s="2">
        <v>5.23</v>
      </c>
      <c r="U45" s="2">
        <v>23.14</v>
      </c>
      <c r="V45" s="41">
        <f t="shared" si="29"/>
        <v>3.5968433400000008</v>
      </c>
      <c r="W45" s="48">
        <f t="shared" si="8"/>
        <v>6.7600000000000007</v>
      </c>
      <c r="X45" s="44">
        <f t="shared" si="9"/>
        <v>0.23065125189341604</v>
      </c>
      <c r="Y45" s="48">
        <f t="shared" si="10"/>
        <v>5.0666666666666664</v>
      </c>
      <c r="Z45" s="44">
        <f t="shared" si="11"/>
        <v>0.93575281636409358</v>
      </c>
      <c r="AA45" s="48">
        <f t="shared" si="12"/>
        <v>23.590000000000003</v>
      </c>
      <c r="AB45" s="44">
        <f t="shared" si="13"/>
        <v>0.97616596949494172</v>
      </c>
      <c r="AC45" s="60">
        <f t="shared" si="14"/>
        <v>3.5690476500000003</v>
      </c>
      <c r="AD45" s="60">
        <f t="shared" si="15"/>
        <v>0.28491223881023037</v>
      </c>
      <c r="AE45" s="60">
        <f t="shared" si="16"/>
        <v>0.25094757800082806</v>
      </c>
      <c r="AF45" s="38">
        <f>(K45+O45+S45)/3</f>
        <v>6.7600000000000007</v>
      </c>
      <c r="AG45" s="35">
        <f t="shared" si="27"/>
        <v>0.23065125189341604</v>
      </c>
      <c r="AH45" s="43">
        <f>(P45+T45)/2</f>
        <v>5.57</v>
      </c>
      <c r="AI45" s="65">
        <f>STDEV(P45,T45)</f>
        <v>0.48083261120685211</v>
      </c>
      <c r="AJ45" s="38">
        <f>(M45+Q45+U45)/3</f>
        <v>23.590000000000003</v>
      </c>
      <c r="AK45" s="32">
        <f>STDEV(M45,Q45,U45)</f>
        <v>0.97616596949494172</v>
      </c>
      <c r="AL45" s="41">
        <f t="shared" si="18"/>
        <v>3.6985331700000006</v>
      </c>
      <c r="AM45" s="59">
        <f t="shared" si="32"/>
        <v>0.14256812519575365</v>
      </c>
      <c r="AN45">
        <v>8</v>
      </c>
      <c r="AO45" s="38">
        <f t="shared" si="20"/>
        <v>17.153814521555308</v>
      </c>
      <c r="AP45" s="38">
        <f t="shared" si="21"/>
        <v>38.74281652042071</v>
      </c>
      <c r="AQ45" s="44">
        <f t="shared" si="22"/>
        <v>44.103368958023964</v>
      </c>
      <c r="AR45" t="str">
        <f t="shared" si="31"/>
        <v>gr7</v>
      </c>
    </row>
    <row r="46" spans="1:44" x14ac:dyDescent="0.25">
      <c r="A46" s="1">
        <f t="shared" si="33"/>
        <v>42</v>
      </c>
      <c r="B46" s="26">
        <v>39985</v>
      </c>
      <c r="C46" s="26">
        <v>73595</v>
      </c>
      <c r="D46" s="31">
        <v>-442729.43978857354</v>
      </c>
      <c r="E46" s="31">
        <v>-1253420.2138296436</v>
      </c>
      <c r="G46" s="3" t="s">
        <v>74</v>
      </c>
      <c r="H46" s="4">
        <v>38</v>
      </c>
      <c r="I46" s="23" t="s">
        <v>77</v>
      </c>
      <c r="J46" s="3" t="s">
        <v>78</v>
      </c>
      <c r="K46" s="2">
        <v>6.82</v>
      </c>
      <c r="L46" s="2">
        <v>6.2</v>
      </c>
      <c r="M46" s="2">
        <v>19.36</v>
      </c>
      <c r="N46" s="41">
        <f t="shared" si="7"/>
        <v>3.5737437600000006</v>
      </c>
      <c r="O46" s="35">
        <v>7.12</v>
      </c>
      <c r="P46" s="35">
        <v>5.67</v>
      </c>
      <c r="Q46" s="35">
        <v>17.89</v>
      </c>
      <c r="R46" s="58">
        <f t="shared" si="28"/>
        <v>3.3639075900000002</v>
      </c>
      <c r="S46" s="2">
        <v>6.39</v>
      </c>
      <c r="T46" s="37">
        <v>7.2</v>
      </c>
      <c r="U46" s="2">
        <v>17.98</v>
      </c>
      <c r="V46" s="41">
        <f t="shared" si="29"/>
        <v>3.6952205400000007</v>
      </c>
      <c r="W46" s="48">
        <f t="shared" si="8"/>
        <v>6.7766666666666673</v>
      </c>
      <c r="X46" s="44">
        <f t="shared" si="9"/>
        <v>0.36692415201691686</v>
      </c>
      <c r="Y46" s="48">
        <f t="shared" si="10"/>
        <v>6.3566666666666665</v>
      </c>
      <c r="Z46" s="48">
        <f t="shared" si="11"/>
        <v>0.77693843599948986</v>
      </c>
      <c r="AA46" s="48">
        <f t="shared" si="12"/>
        <v>18.41</v>
      </c>
      <c r="AB46" s="48">
        <f t="shared" si="13"/>
        <v>0.82395388220457999</v>
      </c>
      <c r="AC46" s="60">
        <f t="shared" si="14"/>
        <v>3.5442906300000003</v>
      </c>
      <c r="AD46" s="60">
        <f t="shared" si="15"/>
        <v>0.16760871952116152</v>
      </c>
      <c r="AE46" s="60">
        <f t="shared" si="16"/>
        <v>0.21066739866862674</v>
      </c>
      <c r="AF46" s="38">
        <f>(K46+O46+S46)/3</f>
        <v>6.7766666666666673</v>
      </c>
      <c r="AG46" s="35">
        <f t="shared" si="27"/>
        <v>0.36692415201691686</v>
      </c>
      <c r="AH46" s="38">
        <f>(L46+P46)/2</f>
        <v>5.9350000000000005</v>
      </c>
      <c r="AI46" s="32">
        <f>STDEV(L46,P46)</f>
        <v>0.37476659402887036</v>
      </c>
      <c r="AJ46" s="38">
        <f>(M46+Q46+U46)/3</f>
        <v>18.41</v>
      </c>
      <c r="AK46" s="32">
        <f>STDEV(M46,Q46,U46)</f>
        <v>0.82395388220457999</v>
      </c>
      <c r="AL46" s="41">
        <f t="shared" si="18"/>
        <v>3.4358143500000007</v>
      </c>
      <c r="AM46" s="59">
        <f t="shared" si="32"/>
        <v>0.11716219103258742</v>
      </c>
      <c r="AN46">
        <v>8</v>
      </c>
      <c r="AO46" s="38">
        <f t="shared" si="20"/>
        <v>18.511003657691806</v>
      </c>
      <c r="AP46" s="44">
        <f t="shared" si="21"/>
        <v>44.438208950375909</v>
      </c>
      <c r="AQ46" s="38">
        <f t="shared" si="22"/>
        <v>37.050787391932275</v>
      </c>
      <c r="AR46" t="str">
        <f t="shared" si="31"/>
        <v>BeT1</v>
      </c>
    </row>
    <row r="47" spans="1:44" x14ac:dyDescent="0.25">
      <c r="A47" s="1">
        <f t="shared" si="33"/>
        <v>43</v>
      </c>
      <c r="B47" s="26">
        <v>40798</v>
      </c>
      <c r="C47" s="26">
        <v>73220</v>
      </c>
      <c r="D47" s="31">
        <v>-441936.19947849674</v>
      </c>
      <c r="E47" s="31">
        <v>-1253835.3921301553</v>
      </c>
      <c r="G47" s="3" t="s">
        <v>74</v>
      </c>
      <c r="H47" s="4">
        <v>39</v>
      </c>
      <c r="I47" s="17" t="s">
        <v>75</v>
      </c>
      <c r="J47" s="3" t="s">
        <v>76</v>
      </c>
      <c r="K47" s="2">
        <v>5.45</v>
      </c>
      <c r="L47" s="2">
        <v>4.0199999999999996</v>
      </c>
      <c r="M47" s="37">
        <v>17.66</v>
      </c>
      <c r="N47" s="41">
        <f t="shared" si="7"/>
        <v>2.7667985400000004</v>
      </c>
      <c r="O47" s="35">
        <v>5.23</v>
      </c>
      <c r="P47" s="35">
        <v>2.85</v>
      </c>
      <c r="Q47" s="35">
        <v>20.78</v>
      </c>
      <c r="R47" s="58">
        <f t="shared" si="28"/>
        <v>2.6609002200000007</v>
      </c>
      <c r="S47" s="2">
        <v>5.33</v>
      </c>
      <c r="T47" s="2">
        <v>3.42</v>
      </c>
      <c r="U47" s="2">
        <v>20.74</v>
      </c>
      <c r="V47" s="41">
        <f t="shared" si="29"/>
        <v>2.8141554600000003</v>
      </c>
      <c r="W47" s="48">
        <f t="shared" si="8"/>
        <v>5.336666666666666</v>
      </c>
      <c r="X47" s="48">
        <f t="shared" si="9"/>
        <v>0.11015141094572192</v>
      </c>
      <c r="Y47" s="48">
        <f t="shared" si="10"/>
        <v>3.4299999999999997</v>
      </c>
      <c r="Z47" s="48">
        <f t="shared" si="11"/>
        <v>0.58506409905240131</v>
      </c>
      <c r="AA47" s="48">
        <f t="shared" si="12"/>
        <v>19.726666666666663</v>
      </c>
      <c r="AB47" s="44">
        <f t="shared" si="13"/>
        <v>1.7898975762130449</v>
      </c>
      <c r="AC47" s="60">
        <f t="shared" si="14"/>
        <v>2.7472847399999996</v>
      </c>
      <c r="AD47" s="60">
        <f t="shared" si="15"/>
        <v>7.8468996678270106E-2</v>
      </c>
      <c r="AE47" s="60">
        <f t="shared" si="16"/>
        <v>0.19513724324505938</v>
      </c>
      <c r="AF47" s="50">
        <f>(K47+O47+S47)/3</f>
        <v>5.336666666666666</v>
      </c>
      <c r="AG47" s="52">
        <f t="shared" si="27"/>
        <v>0.11015141094572192</v>
      </c>
      <c r="AH47" s="73">
        <f>(L47+P47+T47)/3</f>
        <v>3.4299999999999997</v>
      </c>
      <c r="AI47" s="74">
        <f>STDEV(L47,P47,T47)</f>
        <v>0.58506409905240131</v>
      </c>
      <c r="AJ47" s="50">
        <f>(Q47+U47)/2</f>
        <v>20.759999999999998</v>
      </c>
      <c r="AK47" s="52">
        <f>STDEV(Q47,U47)</f>
        <v>2.828427124746381E-2</v>
      </c>
      <c r="AL47" s="41">
        <f t="shared" si="18"/>
        <v>2.81873664</v>
      </c>
      <c r="AM47" s="59">
        <f t="shared" si="32"/>
        <v>0.15087854116306626</v>
      </c>
      <c r="AN47">
        <v>8</v>
      </c>
      <c r="AO47" s="38">
        <f t="shared" si="20"/>
        <v>17.768841291962627</v>
      </c>
      <c r="AP47" s="38">
        <f t="shared" si="21"/>
        <v>31.304381809859329</v>
      </c>
      <c r="AQ47" s="44">
        <f t="shared" si="22"/>
        <v>50.926776898178041</v>
      </c>
      <c r="AR47" t="str">
        <f t="shared" si="31"/>
        <v>gr7</v>
      </c>
    </row>
    <row r="48" spans="1:44" x14ac:dyDescent="0.25">
      <c r="A48" s="1">
        <f t="shared" si="33"/>
        <v>44</v>
      </c>
      <c r="B48" s="26">
        <v>41512</v>
      </c>
      <c r="C48" s="26">
        <v>72761</v>
      </c>
      <c r="D48" s="31">
        <v>-441246.03375953238</v>
      </c>
      <c r="E48" s="31">
        <v>-1254329.5186939086</v>
      </c>
      <c r="G48" s="3" t="s">
        <v>74</v>
      </c>
      <c r="H48" s="4">
        <v>40</v>
      </c>
      <c r="I48" s="5" t="s">
        <v>79</v>
      </c>
      <c r="J48" s="3" t="s">
        <v>78</v>
      </c>
      <c r="K48" s="2">
        <v>2.08</v>
      </c>
      <c r="L48" s="2">
        <v>4.2699999999999996</v>
      </c>
      <c r="M48" s="2">
        <v>11.77</v>
      </c>
      <c r="N48" s="41">
        <f t="shared" si="7"/>
        <v>2.1075554700000003</v>
      </c>
      <c r="O48" s="40">
        <v>2.61</v>
      </c>
      <c r="P48" s="40">
        <v>2.2999999999999998</v>
      </c>
      <c r="Q48" s="35">
        <v>12.17</v>
      </c>
      <c r="R48" s="58">
        <f t="shared" si="28"/>
        <v>1.67816151</v>
      </c>
      <c r="S48" s="2">
        <v>2.1</v>
      </c>
      <c r="T48" s="2">
        <v>5.04</v>
      </c>
      <c r="U48" s="2">
        <v>12.85</v>
      </c>
      <c r="V48" s="41">
        <f t="shared" si="29"/>
        <v>2.3821983900000001</v>
      </c>
      <c r="W48" s="48">
        <f t="shared" si="8"/>
        <v>2.2633333333333332</v>
      </c>
      <c r="X48" s="44">
        <f t="shared" si="9"/>
        <v>0.30038863715749237</v>
      </c>
      <c r="Y48" s="48">
        <f t="shared" si="10"/>
        <v>3.8699999999999997</v>
      </c>
      <c r="Z48" s="44">
        <f t="shared" si="11"/>
        <v>1.4131171218267791</v>
      </c>
      <c r="AA48" s="48">
        <f t="shared" si="12"/>
        <v>12.263333333333334</v>
      </c>
      <c r="AB48" s="48">
        <f t="shared" si="13"/>
        <v>0.54601587278515384</v>
      </c>
      <c r="AC48" s="60">
        <f t="shared" si="14"/>
        <v>2.0559717900000001</v>
      </c>
      <c r="AD48" s="60">
        <f t="shared" si="15"/>
        <v>0.35484170996627584</v>
      </c>
      <c r="AE48" s="60">
        <f t="shared" si="16"/>
        <v>0.36657386607768322</v>
      </c>
      <c r="AF48" s="50">
        <f>(K48+S48)/2</f>
        <v>2.09</v>
      </c>
      <c r="AG48" s="52">
        <f>STDEV(K48,S48)</f>
        <v>1.4142135623730963E-2</v>
      </c>
      <c r="AH48" s="73">
        <f>(L48+T48)/2</f>
        <v>4.6549999999999994</v>
      </c>
      <c r="AI48" s="74">
        <f>STDEV(L48,T48)</f>
        <v>0.54447222151364194</v>
      </c>
      <c r="AJ48" s="50">
        <f>(M48+Q48+U48)/3</f>
        <v>12.263333333333334</v>
      </c>
      <c r="AK48" s="52">
        <f>STDEV(M48,Q48,U48)</f>
        <v>0.54601587278515384</v>
      </c>
      <c r="AL48" s="41">
        <f t="shared" si="18"/>
        <v>2.2416500699999999</v>
      </c>
      <c r="AM48" s="59">
        <f t="shared" si="32"/>
        <v>0.14507405822438146</v>
      </c>
      <c r="AN48">
        <v>7</v>
      </c>
      <c r="AO48" s="38">
        <f t="shared" si="20"/>
        <v>8.7502809927867116</v>
      </c>
      <c r="AP48" s="44">
        <f t="shared" si="21"/>
        <v>53.421660054193914</v>
      </c>
      <c r="AQ48" s="38">
        <f t="shared" si="22"/>
        <v>37.828058953019372</v>
      </c>
      <c r="AR48" t="str">
        <f t="shared" si="31"/>
        <v>Si9BS</v>
      </c>
    </row>
    <row r="49" spans="1:44" x14ac:dyDescent="0.25">
      <c r="A49" s="1">
        <f t="shared" si="33"/>
        <v>45</v>
      </c>
      <c r="B49" s="26">
        <v>41910</v>
      </c>
      <c r="C49" s="26">
        <v>72569</v>
      </c>
      <c r="D49" s="31">
        <v>-440858.12627327308</v>
      </c>
      <c r="E49" s="31">
        <v>-1254541.1791251726</v>
      </c>
      <c r="G49" s="3" t="s">
        <v>80</v>
      </c>
      <c r="H49" s="4">
        <v>41</v>
      </c>
      <c r="I49" s="17" t="s">
        <v>79</v>
      </c>
      <c r="J49" s="3" t="s">
        <v>78</v>
      </c>
      <c r="K49" s="2">
        <v>4.42</v>
      </c>
      <c r="L49" s="2">
        <v>7.46</v>
      </c>
      <c r="M49" s="2">
        <v>29.82</v>
      </c>
      <c r="N49" s="41">
        <f t="shared" si="7"/>
        <v>4.3959191400000002</v>
      </c>
      <c r="O49" s="35">
        <v>4.57</v>
      </c>
      <c r="P49" s="35">
        <v>8.0299999999999994</v>
      </c>
      <c r="Q49" s="40">
        <v>26.45</v>
      </c>
      <c r="R49" s="58">
        <f t="shared" si="28"/>
        <v>4.3236074700000007</v>
      </c>
      <c r="S49" s="2">
        <v>4.6100000000000003</v>
      </c>
      <c r="T49" s="2">
        <v>7.25</v>
      </c>
      <c r="U49" s="2">
        <v>30.28</v>
      </c>
      <c r="V49" s="41">
        <f t="shared" si="29"/>
        <v>4.3915348800000009</v>
      </c>
      <c r="W49" s="48">
        <f t="shared" si="8"/>
        <v>4.5333333333333341</v>
      </c>
      <c r="X49" s="48">
        <f t="shared" si="9"/>
        <v>0.10016652800877834</v>
      </c>
      <c r="Y49" s="48">
        <f t="shared" si="10"/>
        <v>7.5799999999999992</v>
      </c>
      <c r="Z49" s="48">
        <f t="shared" si="11"/>
        <v>0.40360872141221094</v>
      </c>
      <c r="AA49" s="48">
        <f t="shared" si="12"/>
        <v>28.849999999999998</v>
      </c>
      <c r="AB49" s="44">
        <f t="shared" si="13"/>
        <v>2.0911480100652855</v>
      </c>
      <c r="AC49" s="60">
        <f t="shared" si="14"/>
        <v>4.37035383</v>
      </c>
      <c r="AD49" s="60">
        <f t="shared" si="15"/>
        <v>4.0542842326039406E-2</v>
      </c>
      <c r="AE49" s="60">
        <f t="shared" si="16"/>
        <v>0.17826212003240427</v>
      </c>
      <c r="AF49" s="50">
        <f>(K49+O49+S49)/3</f>
        <v>4.5333333333333341</v>
      </c>
      <c r="AG49" s="52">
        <f t="shared" si="27"/>
        <v>0.10016652800877834</v>
      </c>
      <c r="AH49" s="50">
        <f>(L49+P49+T49)/3</f>
        <v>7.5799999999999992</v>
      </c>
      <c r="AI49" s="52">
        <f>STDEV(L49,P49,T49)</f>
        <v>0.40360872141221094</v>
      </c>
      <c r="AJ49" s="50">
        <f>(M49+U49)/2</f>
        <v>30.05</v>
      </c>
      <c r="AK49" s="52">
        <f>STDEV(M49,U49)</f>
        <v>0.32526911934581249</v>
      </c>
      <c r="AL49" s="41">
        <f t="shared" si="18"/>
        <v>4.4533302300000006</v>
      </c>
      <c r="AM49" s="59">
        <f t="shared" si="32"/>
        <v>0.10665395323232695</v>
      </c>
      <c r="AN49">
        <v>8</v>
      </c>
      <c r="AO49" s="38">
        <f t="shared" si="20"/>
        <v>9.5538030648133621</v>
      </c>
      <c r="AP49" s="38">
        <f t="shared" si="21"/>
        <v>43.787466441715004</v>
      </c>
      <c r="AQ49" s="44">
        <f t="shared" si="22"/>
        <v>46.658730493471623</v>
      </c>
      <c r="AR49" t="str">
        <f t="shared" si="31"/>
        <v>Si9BS</v>
      </c>
    </row>
    <row r="50" spans="1:44" x14ac:dyDescent="0.25">
      <c r="A50" s="1">
        <f t="shared" si="33"/>
        <v>46</v>
      </c>
      <c r="B50" s="26">
        <v>41782</v>
      </c>
      <c r="C50" s="26">
        <v>71132</v>
      </c>
      <c r="D50" s="31">
        <v>-441057.8161904568</v>
      </c>
      <c r="E50" s="31">
        <v>-1255969.9995976067</v>
      </c>
      <c r="G50" s="3" t="s">
        <v>81</v>
      </c>
      <c r="H50" s="4">
        <v>42</v>
      </c>
      <c r="I50" s="17" t="s">
        <v>18</v>
      </c>
      <c r="J50" s="3" t="s">
        <v>19</v>
      </c>
      <c r="K50" s="2">
        <v>2.65</v>
      </c>
      <c r="L50" s="2">
        <v>3.26</v>
      </c>
      <c r="M50" s="2">
        <v>10.25</v>
      </c>
      <c r="N50" s="41">
        <f t="shared" si="7"/>
        <v>1.7961191100000002</v>
      </c>
      <c r="O50" s="40">
        <v>2.23</v>
      </c>
      <c r="P50" s="35">
        <v>4.46</v>
      </c>
      <c r="Q50" s="35">
        <v>11.17</v>
      </c>
      <c r="R50" s="58">
        <f t="shared" si="28"/>
        <v>2.1290237100000002</v>
      </c>
      <c r="S50" s="2">
        <v>2.67</v>
      </c>
      <c r="T50" s="2">
        <v>2.2000000000000002</v>
      </c>
      <c r="U50" s="2">
        <v>11.49</v>
      </c>
      <c r="V50" s="41">
        <f t="shared" si="29"/>
        <v>1.6110470700000001</v>
      </c>
      <c r="W50" s="48">
        <f t="shared" si="8"/>
        <v>2.5166666666666666</v>
      </c>
      <c r="X50" s="44">
        <f t="shared" si="9"/>
        <v>0.24846193538112293</v>
      </c>
      <c r="Y50" s="48">
        <f t="shared" si="10"/>
        <v>3.3066666666666666</v>
      </c>
      <c r="Z50" s="44">
        <f t="shared" si="11"/>
        <v>1.1307224828990232</v>
      </c>
      <c r="AA50" s="48">
        <f t="shared" si="12"/>
        <v>10.97</v>
      </c>
      <c r="AB50" s="48">
        <f t="shared" si="13"/>
        <v>0.64373907757724336</v>
      </c>
      <c r="AC50" s="60">
        <f t="shared" si="14"/>
        <v>1.8453966300000004</v>
      </c>
      <c r="AD50" s="60">
        <f t="shared" si="15"/>
        <v>0.26248077144704196</v>
      </c>
      <c r="AE50" s="60">
        <f t="shared" si="16"/>
        <v>0.29519366480985038</v>
      </c>
      <c r="AF50" s="38">
        <f>(K50+S50)/2</f>
        <v>2.66</v>
      </c>
      <c r="AG50" s="32">
        <f>STDEV(K50,S50)</f>
        <v>1.4142135623730963E-2</v>
      </c>
      <c r="AH50" s="42">
        <f>(L50+P50+T50)/3</f>
        <v>3.3066666666666666</v>
      </c>
      <c r="AI50" s="40">
        <f>STDEV(L50,P50,T50)</f>
        <v>1.1307224828990232</v>
      </c>
      <c r="AJ50" s="38">
        <f>(M50+U50)/2</f>
        <v>10.870000000000001</v>
      </c>
      <c r="AK50" s="32">
        <f>STDEV(M50,U50)</f>
        <v>0.87681240867131904</v>
      </c>
      <c r="AL50" s="41">
        <f t="shared" si="18"/>
        <v>1.8519340500000003</v>
      </c>
      <c r="AM50" s="59">
        <f t="shared" si="32"/>
        <v>0.29713935683918935</v>
      </c>
      <c r="AN50">
        <v>8</v>
      </c>
      <c r="AO50" s="38">
        <f t="shared" si="20"/>
        <v>13.480302929793853</v>
      </c>
      <c r="AP50" s="44">
        <f t="shared" si="21"/>
        <v>45.933592505629441</v>
      </c>
      <c r="AQ50" s="38">
        <f t="shared" si="22"/>
        <v>40.586104564576686</v>
      </c>
      <c r="AR50" t="str">
        <f t="shared" si="31"/>
        <v>Ci87BS</v>
      </c>
    </row>
    <row r="51" spans="1:44" x14ac:dyDescent="0.25">
      <c r="A51" s="1">
        <f t="shared" si="33"/>
        <v>47</v>
      </c>
      <c r="B51" s="26">
        <v>40952</v>
      </c>
      <c r="C51" s="26">
        <v>71339</v>
      </c>
      <c r="D51" s="31">
        <v>-441876.43679501285</v>
      </c>
      <c r="E51" s="31">
        <v>-1255721.7550351345</v>
      </c>
      <c r="G51" s="3" t="s">
        <v>82</v>
      </c>
      <c r="H51" s="4">
        <v>43</v>
      </c>
      <c r="I51" s="5" t="s">
        <v>35</v>
      </c>
      <c r="J51" s="3" t="s">
        <v>83</v>
      </c>
      <c r="K51" s="2">
        <v>7.07</v>
      </c>
      <c r="L51" s="2">
        <v>6.76</v>
      </c>
      <c r="M51" s="2">
        <v>18.05</v>
      </c>
      <c r="N51" s="41">
        <f t="shared" si="7"/>
        <v>3.6506875500000007</v>
      </c>
      <c r="O51" s="35">
        <v>7.16</v>
      </c>
      <c r="P51" s="35">
        <v>6.21</v>
      </c>
      <c r="Q51" s="35">
        <v>17.86</v>
      </c>
      <c r="R51" s="58">
        <f t="shared" si="28"/>
        <v>3.5045055000000005</v>
      </c>
      <c r="S51" s="2">
        <v>7.25</v>
      </c>
      <c r="T51" s="2">
        <v>5.57</v>
      </c>
      <c r="U51" s="37">
        <v>19.739999999999998</v>
      </c>
      <c r="V51" s="41">
        <f t="shared" si="29"/>
        <v>3.4783047000000007</v>
      </c>
      <c r="W51" s="66">
        <f t="shared" si="8"/>
        <v>7.16</v>
      </c>
      <c r="X51" s="66">
        <f t="shared" si="9"/>
        <v>8.9999999999999858E-2</v>
      </c>
      <c r="Y51" s="66">
        <f t="shared" si="10"/>
        <v>6.18</v>
      </c>
      <c r="Z51" s="66">
        <f t="shared" si="11"/>
        <v>0.59556695677312366</v>
      </c>
      <c r="AA51" s="66">
        <f t="shared" si="12"/>
        <v>18.549999999999997</v>
      </c>
      <c r="AB51" s="66">
        <f t="shared" si="13"/>
        <v>1.0349396117648595</v>
      </c>
      <c r="AC51" s="60">
        <f t="shared" si="14"/>
        <v>3.5444992499999999</v>
      </c>
      <c r="AD51" s="60">
        <f t="shared" si="15"/>
        <v>9.2890186633613273E-2</v>
      </c>
      <c r="AE51" s="60">
        <f t="shared" si="16"/>
        <v>0.16931296871014184</v>
      </c>
      <c r="AF51" s="50">
        <f>(K51+O51+S51)/3</f>
        <v>7.16</v>
      </c>
      <c r="AG51" s="52">
        <f t="shared" si="27"/>
        <v>8.9999999999999858E-2</v>
      </c>
      <c r="AH51" s="50">
        <f>(L51+P51+T51)/3</f>
        <v>6.18</v>
      </c>
      <c r="AI51" s="52">
        <f>STDEV(L51,P51,T51)</f>
        <v>0.59556695677312366</v>
      </c>
      <c r="AJ51" s="50">
        <f>(M51+Q51)/2</f>
        <v>17.954999999999998</v>
      </c>
      <c r="AK51" s="52">
        <f>STDEV(M51,Q51)</f>
        <v>0.13435028842544494</v>
      </c>
      <c r="AL51" s="41">
        <f t="shared" si="18"/>
        <v>3.5033567850000003</v>
      </c>
      <c r="AM51" s="59">
        <f t="shared" si="32"/>
        <v>0.15372678815282662</v>
      </c>
      <c r="AN51">
        <v>8</v>
      </c>
      <c r="AO51" s="38">
        <f t="shared" si="20"/>
        <v>19.181041533570205</v>
      </c>
      <c r="AP51" s="44">
        <f t="shared" si="21"/>
        <v>45.380535799467538</v>
      </c>
      <c r="AQ51" s="38">
        <f t="shared" si="22"/>
        <v>35.438422666962246</v>
      </c>
      <c r="AR51" t="str">
        <f t="shared" si="31"/>
        <v>Si8BS</v>
      </c>
    </row>
    <row r="52" spans="1:44" x14ac:dyDescent="0.25">
      <c r="A52" s="1">
        <f t="shared" si="33"/>
        <v>48</v>
      </c>
      <c r="B52" s="26">
        <v>40848</v>
      </c>
      <c r="C52" s="26">
        <v>71373</v>
      </c>
      <c r="D52" s="31">
        <v>-441978.6076172404</v>
      </c>
      <c r="E52" s="31">
        <v>-1255682.5971176149</v>
      </c>
      <c r="G52" s="3" t="s">
        <v>82</v>
      </c>
      <c r="H52" s="4">
        <v>44</v>
      </c>
      <c r="I52" s="17" t="s">
        <v>53</v>
      </c>
      <c r="J52" s="3" t="s">
        <v>84</v>
      </c>
      <c r="K52" s="2">
        <v>3.93</v>
      </c>
      <c r="L52" s="2">
        <v>6.27</v>
      </c>
      <c r="M52" s="2">
        <v>16.690000000000001</v>
      </c>
      <c r="N52" s="41">
        <f t="shared" si="7"/>
        <v>3.1358969100000005</v>
      </c>
      <c r="O52" s="35">
        <v>3.96</v>
      </c>
      <c r="P52" s="40">
        <v>8.15</v>
      </c>
      <c r="Q52" s="35">
        <v>14.67</v>
      </c>
      <c r="R52" s="58">
        <f t="shared" si="28"/>
        <v>3.4826768100000005</v>
      </c>
      <c r="S52" s="37">
        <v>4.68</v>
      </c>
      <c r="T52" s="2">
        <v>5.13</v>
      </c>
      <c r="U52" s="2">
        <v>15.87</v>
      </c>
      <c r="V52" s="41">
        <f t="shared" si="29"/>
        <v>2.8563135300000004</v>
      </c>
      <c r="W52" s="48">
        <f t="shared" si="8"/>
        <v>4.1900000000000004</v>
      </c>
      <c r="X52" s="44">
        <f t="shared" si="9"/>
        <v>0.42461747491124269</v>
      </c>
      <c r="Y52" s="48">
        <f t="shared" si="10"/>
        <v>6.5166666666666666</v>
      </c>
      <c r="Z52" s="44">
        <f t="shared" si="11"/>
        <v>1.5250355187120479</v>
      </c>
      <c r="AA52" s="48">
        <f t="shared" si="12"/>
        <v>15.743333333333332</v>
      </c>
      <c r="AB52" s="48">
        <f t="shared" si="13"/>
        <v>1.0159396307524058</v>
      </c>
      <c r="AC52" s="60">
        <f t="shared" si="14"/>
        <v>3.1582957499999997</v>
      </c>
      <c r="AD52" s="60">
        <f t="shared" si="15"/>
        <v>0.31378180421767421</v>
      </c>
      <c r="AE52" s="60">
        <f t="shared" si="16"/>
        <v>0.40055162924370474</v>
      </c>
      <c r="AF52" s="38">
        <f>(K52+O52)/2</f>
        <v>3.9450000000000003</v>
      </c>
      <c r="AG52" s="32">
        <f>STDEV(K52,O52)</f>
        <v>2.1213203435596288E-2</v>
      </c>
      <c r="AH52" s="42">
        <f>(L52+T52)/2</f>
        <v>5.6999999999999993</v>
      </c>
      <c r="AI52" s="64">
        <f>STDEV(L52,T52)</f>
        <v>0.80610173055266388</v>
      </c>
      <c r="AJ52" s="38">
        <f>(M52+Q52+U52)/3</f>
        <v>15.743333333333332</v>
      </c>
      <c r="AK52" s="32">
        <f>STDEV(M52,Q52,U52)</f>
        <v>1.0159396307524058</v>
      </c>
      <c r="AL52" s="41">
        <f t="shared" si="18"/>
        <v>2.9252096099999996</v>
      </c>
      <c r="AM52" s="59">
        <f t="shared" si="32"/>
        <v>0.21895912111103932</v>
      </c>
      <c r="AN52">
        <v>8</v>
      </c>
      <c r="AO52" s="38">
        <f t="shared" si="20"/>
        <v>12.657080666434705</v>
      </c>
      <c r="AP52" s="44">
        <f t="shared" si="21"/>
        <v>50.128346187130163</v>
      </c>
      <c r="AQ52" s="38">
        <f t="shared" si="22"/>
        <v>37.21457314643515</v>
      </c>
      <c r="AR52" t="str">
        <f t="shared" si="31"/>
        <v>m3</v>
      </c>
    </row>
    <row r="53" spans="1:44" x14ac:dyDescent="0.25">
      <c r="A53" s="1">
        <f t="shared" si="33"/>
        <v>49</v>
      </c>
      <c r="B53" s="26">
        <v>40619</v>
      </c>
      <c r="C53" s="26">
        <v>71392</v>
      </c>
      <c r="D53" s="31">
        <v>-442206.37310477509</v>
      </c>
      <c r="E53" s="31">
        <v>-1255652.1704253468</v>
      </c>
      <c r="G53" s="3" t="s">
        <v>82</v>
      </c>
      <c r="H53" s="4">
        <v>45</v>
      </c>
      <c r="I53" s="17" t="s">
        <v>35</v>
      </c>
      <c r="J53" s="3" t="s">
        <v>36</v>
      </c>
      <c r="K53" s="2">
        <v>6</v>
      </c>
      <c r="L53" s="2">
        <v>8.83</v>
      </c>
      <c r="M53" s="37">
        <v>19.54</v>
      </c>
      <c r="N53" s="41">
        <f t="shared" si="7"/>
        <v>4.1858148599999998</v>
      </c>
      <c r="O53" s="40">
        <v>6.79</v>
      </c>
      <c r="P53" s="40">
        <v>7.62</v>
      </c>
      <c r="Q53" s="35">
        <v>23.06</v>
      </c>
      <c r="R53" s="58">
        <f t="shared" si="28"/>
        <v>4.1920756200000007</v>
      </c>
      <c r="S53" s="2">
        <v>6.09</v>
      </c>
      <c r="T53" s="2">
        <v>8.82</v>
      </c>
      <c r="U53" s="2">
        <v>22.83</v>
      </c>
      <c r="V53" s="41">
        <f t="shared" si="29"/>
        <v>4.4191826100000009</v>
      </c>
      <c r="W53" s="48">
        <f t="shared" si="8"/>
        <v>6.293333333333333</v>
      </c>
      <c r="X53" s="44">
        <f t="shared" si="9"/>
        <v>0.4324735059322517</v>
      </c>
      <c r="Y53" s="48">
        <f t="shared" si="10"/>
        <v>8.4233333333333338</v>
      </c>
      <c r="Z53" s="48">
        <f t="shared" si="11"/>
        <v>0.69572504147352154</v>
      </c>
      <c r="AA53" s="48">
        <f t="shared" si="12"/>
        <v>21.81</v>
      </c>
      <c r="AB53" s="44">
        <f t="shared" si="13"/>
        <v>1.9692384314754774</v>
      </c>
      <c r="AC53" s="60">
        <f t="shared" si="14"/>
        <v>4.2656910300000002</v>
      </c>
      <c r="AD53" s="60">
        <f t="shared" si="15"/>
        <v>0.13296446189533806</v>
      </c>
      <c r="AE53" s="60">
        <f t="shared" si="16"/>
        <v>0.22852242732095487</v>
      </c>
      <c r="AF53" s="50">
        <f>(K53+S53)/2</f>
        <v>6.0449999999999999</v>
      </c>
      <c r="AG53" s="52">
        <f>STDEV(K53,S53)</f>
        <v>6.3639610306789177E-2</v>
      </c>
      <c r="AH53" s="50">
        <f>(L53+T53)/2</f>
        <v>8.8249999999999993</v>
      </c>
      <c r="AI53" s="52">
        <f>STDEV(L53,T53)</f>
        <v>7.0710678118653244E-3</v>
      </c>
      <c r="AJ53" s="50">
        <f>(Q53+U53)/2</f>
        <v>22.945</v>
      </c>
      <c r="AK53" s="52">
        <f>STDEV(Q53,U53)</f>
        <v>0.16263455967290624</v>
      </c>
      <c r="AL53" s="41">
        <f t="shared" si="18"/>
        <v>4.4241974549999998</v>
      </c>
      <c r="AM53" s="59">
        <f t="shared" si="32"/>
        <v>1.2862652146662844E-2</v>
      </c>
      <c r="AN53">
        <v>6</v>
      </c>
      <c r="AO53" s="38">
        <f t="shared" si="20"/>
        <v>12.82346336868005</v>
      </c>
      <c r="AP53" s="44">
        <f t="shared" si="21"/>
        <v>51.315164458454298</v>
      </c>
      <c r="AQ53" s="38">
        <f t="shared" si="22"/>
        <v>35.861372172865643</v>
      </c>
      <c r="AR53" t="str">
        <f t="shared" si="31"/>
        <v>Si8BS</v>
      </c>
    </row>
    <row r="54" spans="1:44" x14ac:dyDescent="0.25">
      <c r="A54" s="1">
        <f t="shared" si="33"/>
        <v>50</v>
      </c>
      <c r="B54" s="26">
        <v>40604</v>
      </c>
      <c r="C54" s="26">
        <v>71398</v>
      </c>
      <c r="D54" s="31">
        <v>-442221.05445537646</v>
      </c>
      <c r="E54" s="31">
        <v>-1255645.4278622018</v>
      </c>
      <c r="G54" s="3" t="s">
        <v>82</v>
      </c>
      <c r="H54" s="4">
        <v>46</v>
      </c>
      <c r="I54" s="17" t="s">
        <v>35</v>
      </c>
      <c r="J54" s="3" t="s">
        <v>36</v>
      </c>
      <c r="K54" s="2">
        <v>6.93</v>
      </c>
      <c r="L54" s="2">
        <v>11.25</v>
      </c>
      <c r="M54" s="2">
        <v>21.46</v>
      </c>
      <c r="N54" s="41">
        <f t="shared" si="7"/>
        <v>5.0284189800000005</v>
      </c>
      <c r="O54" s="35">
        <v>7.2</v>
      </c>
      <c r="P54" s="35">
        <v>11.2</v>
      </c>
      <c r="Q54" s="35">
        <v>21.14</v>
      </c>
      <c r="R54" s="58">
        <f t="shared" si="28"/>
        <v>5.0187691800000005</v>
      </c>
      <c r="S54" s="2">
        <v>7.52</v>
      </c>
      <c r="T54" s="37">
        <v>9.9</v>
      </c>
      <c r="U54" s="2">
        <v>21.2</v>
      </c>
      <c r="V54" s="41">
        <f t="shared" si="29"/>
        <v>4.7185178400000005</v>
      </c>
      <c r="W54" s="48">
        <f t="shared" si="8"/>
        <v>7.2166666666666659</v>
      </c>
      <c r="X54" s="44">
        <f t="shared" si="9"/>
        <v>0.29535289626704747</v>
      </c>
      <c r="Y54" s="48">
        <f t="shared" si="10"/>
        <v>10.783333333333333</v>
      </c>
      <c r="Z54" s="48">
        <f t="shared" si="11"/>
        <v>0.76539750021366859</v>
      </c>
      <c r="AA54" s="48">
        <f t="shared" si="12"/>
        <v>21.266666666666666</v>
      </c>
      <c r="AB54" s="48">
        <f t="shared" si="13"/>
        <v>0.17009801096230806</v>
      </c>
      <c r="AC54" s="60">
        <f t="shared" si="14"/>
        <v>4.9219020000000002</v>
      </c>
      <c r="AD54" s="60">
        <f t="shared" si="15"/>
        <v>0.17620192128404616</v>
      </c>
      <c r="AE54" s="60">
        <f t="shared" si="16"/>
        <v>0.19919221408098753</v>
      </c>
      <c r="AF54" s="38">
        <f t="shared" ref="AF54:AF66" si="34">(K54+O54+S54)/3</f>
        <v>7.2166666666666659</v>
      </c>
      <c r="AG54" s="35">
        <f t="shared" si="27"/>
        <v>0.29535289626704747</v>
      </c>
      <c r="AH54" s="38">
        <f>(L54+P54)/2</f>
        <v>11.225</v>
      </c>
      <c r="AI54" s="32">
        <f>STDEV(L54,P54)</f>
        <v>3.5355339059327882E-2</v>
      </c>
      <c r="AJ54" s="38">
        <f>(M54+Q54+U54)/3</f>
        <v>21.266666666666666</v>
      </c>
      <c r="AK54" s="32">
        <f>STDEV(M54,Q54,U54)</f>
        <v>0.17009801096230806</v>
      </c>
      <c r="AL54" s="41">
        <f t="shared" si="18"/>
        <v>5.0355234000000006</v>
      </c>
      <c r="AM54" s="59">
        <f t="shared" si="32"/>
        <v>3.1455260968016194E-2</v>
      </c>
      <c r="AN54">
        <v>8</v>
      </c>
      <c r="AO54" s="38">
        <f t="shared" si="20"/>
        <v>13.450411133031373</v>
      </c>
      <c r="AP54" s="44">
        <f t="shared" si="21"/>
        <v>57.346543161729713</v>
      </c>
      <c r="AQ54" s="38">
        <f t="shared" si="22"/>
        <v>29.2030457052389</v>
      </c>
      <c r="AR54" t="str">
        <f t="shared" si="31"/>
        <v>Si8BS</v>
      </c>
    </row>
    <row r="55" spans="1:44" x14ac:dyDescent="0.25">
      <c r="A55" s="1">
        <f t="shared" si="33"/>
        <v>51</v>
      </c>
      <c r="B55" s="26">
        <v>30675</v>
      </c>
      <c r="C55" s="26">
        <v>58050</v>
      </c>
      <c r="D55" s="31">
        <v>-452805.3755780622</v>
      </c>
      <c r="E55" s="31">
        <v>-1268479.9043128071</v>
      </c>
      <c r="G55" s="3" t="s">
        <v>85</v>
      </c>
      <c r="H55" s="4">
        <v>47</v>
      </c>
      <c r="I55" s="5" t="s">
        <v>86</v>
      </c>
      <c r="J55" s="3" t="s">
        <v>25</v>
      </c>
      <c r="K55" s="2">
        <v>5.27</v>
      </c>
      <c r="L55" s="37">
        <v>1.08</v>
      </c>
      <c r="M55" s="2">
        <v>6.94</v>
      </c>
      <c r="N55" s="41">
        <f t="shared" si="7"/>
        <v>1.2523167000000002</v>
      </c>
      <c r="O55" s="35">
        <v>5.46</v>
      </c>
      <c r="P55" s="35">
        <v>0</v>
      </c>
      <c r="Q55" s="35">
        <v>6.58</v>
      </c>
      <c r="R55" s="58">
        <f t="shared" si="28"/>
        <v>0.96741918000000016</v>
      </c>
      <c r="S55" s="2">
        <v>5.21</v>
      </c>
      <c r="T55" s="2">
        <v>0.04</v>
      </c>
      <c r="U55" s="2">
        <v>7.25</v>
      </c>
      <c r="V55" s="41">
        <f t="shared" si="29"/>
        <v>1.0005749100000001</v>
      </c>
      <c r="W55" s="66">
        <f t="shared" si="8"/>
        <v>5.3133333333333335</v>
      </c>
      <c r="X55" s="66">
        <f t="shared" si="9"/>
        <v>0.13051181300301268</v>
      </c>
      <c r="Y55" s="66">
        <f t="shared" si="10"/>
        <v>0.37333333333333335</v>
      </c>
      <c r="Z55" s="66">
        <f t="shared" si="11"/>
        <v>0.61231800017093518</v>
      </c>
      <c r="AA55" s="66">
        <f t="shared" si="12"/>
        <v>6.9233333333333329</v>
      </c>
      <c r="AB55" s="66">
        <f t="shared" si="13"/>
        <v>0.33531080109852307</v>
      </c>
      <c r="AC55" s="60">
        <f t="shared" si="14"/>
        <v>1.07343693</v>
      </c>
      <c r="AD55" s="60">
        <f t="shared" si="15"/>
        <v>0.15579892391925537</v>
      </c>
      <c r="AE55" s="60">
        <f t="shared" si="16"/>
        <v>0.15969014639555665</v>
      </c>
      <c r="AF55" s="50">
        <f t="shared" si="34"/>
        <v>5.3133333333333335</v>
      </c>
      <c r="AG55" s="52">
        <f t="shared" si="27"/>
        <v>0.13051181300301268</v>
      </c>
      <c r="AH55" s="73">
        <f>(P55+T55)/2</f>
        <v>0.02</v>
      </c>
      <c r="AI55" s="74">
        <f>STDEV(P55,T55)</f>
        <v>2.8284271247461901E-2</v>
      </c>
      <c r="AJ55" s="50">
        <f>(M55+Q55+U55)/3</f>
        <v>6.9233333333333329</v>
      </c>
      <c r="AK55" s="52">
        <f>STDEV(M55,Q55,U55)</f>
        <v>0.33531080109852307</v>
      </c>
      <c r="AL55" s="41">
        <f t="shared" si="18"/>
        <v>0.98253981000000001</v>
      </c>
      <c r="AM55" s="59">
        <f t="shared" si="32"/>
        <v>2.7213155692890529E-2</v>
      </c>
      <c r="AN55">
        <v>8</v>
      </c>
      <c r="AO55" s="44">
        <f t="shared" si="20"/>
        <v>50.752850411221502</v>
      </c>
      <c r="AP55" s="38">
        <f t="shared" si="21"/>
        <v>0.52365511785217134</v>
      </c>
      <c r="AQ55" s="38">
        <f t="shared" si="22"/>
        <v>48.723494470926312</v>
      </c>
      <c r="AR55" t="str">
        <f t="shared" si="31"/>
        <v>Aa2B2</v>
      </c>
    </row>
    <row r="56" spans="1:44" x14ac:dyDescent="0.25">
      <c r="A56" s="1">
        <f t="shared" si="33"/>
        <v>52</v>
      </c>
      <c r="B56" s="26">
        <v>30503</v>
      </c>
      <c r="C56" s="26">
        <v>58115</v>
      </c>
      <c r="D56" s="31">
        <v>-452973.90315732575</v>
      </c>
      <c r="E56" s="31">
        <v>-1268406.3766742116</v>
      </c>
      <c r="G56" s="3" t="s">
        <v>85</v>
      </c>
      <c r="H56" s="4">
        <v>48</v>
      </c>
      <c r="I56" s="5" t="s">
        <v>86</v>
      </c>
      <c r="J56" s="22" t="s">
        <v>88</v>
      </c>
      <c r="K56" s="2">
        <v>3.89</v>
      </c>
      <c r="L56" s="2">
        <v>2.11</v>
      </c>
      <c r="M56" s="37">
        <v>9.49</v>
      </c>
      <c r="N56" s="41">
        <f t="shared" si="7"/>
        <v>1.5640994700000004</v>
      </c>
      <c r="O56" s="35">
        <v>4.03</v>
      </c>
      <c r="P56" s="35">
        <v>1.84</v>
      </c>
      <c r="Q56" s="35">
        <v>8.15</v>
      </c>
      <c r="R56" s="58">
        <f t="shared" si="28"/>
        <v>1.4151226500000003</v>
      </c>
      <c r="S56" s="2">
        <v>4.1399999999999997</v>
      </c>
      <c r="T56" s="37">
        <v>1.36</v>
      </c>
      <c r="U56" s="2">
        <v>8.2899999999999991</v>
      </c>
      <c r="V56" s="41">
        <f t="shared" si="29"/>
        <v>1.3116440700000001</v>
      </c>
      <c r="W56" s="66">
        <f t="shared" si="8"/>
        <v>4.0199999999999996</v>
      </c>
      <c r="X56" s="66">
        <f t="shared" si="9"/>
        <v>0.12529964086141646</v>
      </c>
      <c r="Y56" s="66">
        <f t="shared" si="10"/>
        <v>1.7700000000000002</v>
      </c>
      <c r="Z56" s="66">
        <f t="shared" si="11"/>
        <v>0.37986839826445085</v>
      </c>
      <c r="AA56" s="66">
        <f t="shared" si="12"/>
        <v>8.6433333333333326</v>
      </c>
      <c r="AB56" s="66">
        <f t="shared" si="13"/>
        <v>0.73656862092634223</v>
      </c>
      <c r="AC56" s="60">
        <f t="shared" si="14"/>
        <v>1.4302887300000002</v>
      </c>
      <c r="AD56" s="60">
        <f t="shared" si="15"/>
        <v>0.1269091790778541</v>
      </c>
      <c r="AE56" s="60">
        <f t="shared" si="16"/>
        <v>0.11082497547908758</v>
      </c>
      <c r="AF56" s="50">
        <f t="shared" si="34"/>
        <v>4.0199999999999996</v>
      </c>
      <c r="AG56" s="52">
        <f t="shared" si="27"/>
        <v>0.12529964086141646</v>
      </c>
      <c r="AH56" s="50">
        <f>(L56+P56)/2</f>
        <v>1.9750000000000001</v>
      </c>
      <c r="AI56" s="52">
        <f>STDEV(L56,P56)</f>
        <v>0.19091883092036768</v>
      </c>
      <c r="AJ56" s="50">
        <f>(Q56+U56)/2</f>
        <v>8.2199999999999989</v>
      </c>
      <c r="AK56" s="52">
        <f>STDEV(Q56,U56)</f>
        <v>9.8994949366115789E-2</v>
      </c>
      <c r="AL56" s="41">
        <f t="shared" si="18"/>
        <v>1.4537539800000001</v>
      </c>
      <c r="AM56" s="59">
        <f t="shared" si="32"/>
        <v>5.096498991708126E-2</v>
      </c>
      <c r="AN56">
        <v>7</v>
      </c>
      <c r="AO56" s="38">
        <f t="shared" si="20"/>
        <v>25.952468243629497</v>
      </c>
      <c r="AP56" s="38">
        <f t="shared" si="21"/>
        <v>34.949558659161852</v>
      </c>
      <c r="AQ56" s="44">
        <f t="shared" si="22"/>
        <v>39.097973097208637</v>
      </c>
      <c r="AR56" t="str">
        <f t="shared" si="31"/>
        <v>Aa2B2</v>
      </c>
    </row>
    <row r="57" spans="1:44" x14ac:dyDescent="0.25">
      <c r="A57" s="1">
        <f t="shared" si="33"/>
        <v>53</v>
      </c>
      <c r="B57" s="26">
        <v>30561</v>
      </c>
      <c r="C57" s="26">
        <v>58040</v>
      </c>
      <c r="D57" s="31">
        <v>-452919.73133537703</v>
      </c>
      <c r="E57" s="31">
        <v>-1268484.1848123048</v>
      </c>
      <c r="G57" s="3" t="s">
        <v>85</v>
      </c>
      <c r="H57" s="4" t="s">
        <v>21</v>
      </c>
      <c r="I57" s="17" t="s">
        <v>87</v>
      </c>
      <c r="J57" s="3" t="s">
        <v>19</v>
      </c>
      <c r="K57" s="2">
        <v>4.57</v>
      </c>
      <c r="L57" s="2">
        <v>3.53</v>
      </c>
      <c r="M57" s="2">
        <v>10.97</v>
      </c>
      <c r="N57" s="41">
        <f t="shared" si="7"/>
        <v>2.09555991</v>
      </c>
      <c r="O57" s="35">
        <v>4.62</v>
      </c>
      <c r="P57" s="35">
        <v>2.93</v>
      </c>
      <c r="Q57" s="35">
        <v>11.2</v>
      </c>
      <c r="R57" s="58">
        <f t="shared" si="28"/>
        <v>1.9618027199999999</v>
      </c>
      <c r="S57" s="2">
        <v>4.76</v>
      </c>
      <c r="T57" s="37">
        <v>1.83</v>
      </c>
      <c r="U57" s="37">
        <v>14.48</v>
      </c>
      <c r="V57" s="41">
        <f t="shared" si="29"/>
        <v>1.9187625600000004</v>
      </c>
      <c r="W57" s="48">
        <f t="shared" si="8"/>
        <v>4.6500000000000004</v>
      </c>
      <c r="X57" s="48">
        <f t="shared" si="9"/>
        <v>9.8488578017960807E-2</v>
      </c>
      <c r="Y57" s="48">
        <f t="shared" si="10"/>
        <v>2.7633333333333332</v>
      </c>
      <c r="Z57" s="48">
        <f t="shared" si="11"/>
        <v>0.86216781042517132</v>
      </c>
      <c r="AA57" s="48">
        <f t="shared" si="12"/>
        <v>12.216666666666669</v>
      </c>
      <c r="AB57" s="44">
        <f t="shared" si="13"/>
        <v>1.9634748109749904</v>
      </c>
      <c r="AC57" s="70">
        <f t="shared" si="14"/>
        <v>1.9920417300000002</v>
      </c>
      <c r="AD57" s="70">
        <f t="shared" si="15"/>
        <v>9.2196117250623238E-2</v>
      </c>
      <c r="AE57" s="70">
        <f t="shared" si="16"/>
        <v>0.26021679194964664</v>
      </c>
      <c r="AF57" s="50">
        <f t="shared" si="34"/>
        <v>4.6500000000000004</v>
      </c>
      <c r="AG57" s="52">
        <f t="shared" si="27"/>
        <v>9.8488578017960807E-2</v>
      </c>
      <c r="AH57" s="73">
        <f>(L57+P57)/2</f>
        <v>3.23</v>
      </c>
      <c r="AI57" s="74">
        <f>STDEV(L57,P57)</f>
        <v>0.42426406871192829</v>
      </c>
      <c r="AJ57" s="50">
        <f>(M57+Q57)/2</f>
        <v>11.085000000000001</v>
      </c>
      <c r="AK57" s="52">
        <f>STDEV(M57,Q57)</f>
        <v>0.16263455967290497</v>
      </c>
      <c r="AL57" s="62">
        <f t="shared" si="18"/>
        <v>2.0338431749999999</v>
      </c>
      <c r="AM57" s="62">
        <f t="shared" ref="AM57:AM66" si="35">($B$2/1000)*SQRT($C$2^2*AG57^2+$D$2^2*AI57^2+$E$2^2*AK57^2)</f>
        <v>0.11011095323539269</v>
      </c>
      <c r="AN57">
        <v>7</v>
      </c>
      <c r="AO57" s="38">
        <f t="shared" si="20"/>
        <v>21.457495118816137</v>
      </c>
      <c r="AP57" s="44">
        <f t="shared" si="21"/>
        <v>40.855504013970993</v>
      </c>
      <c r="AQ57" s="38">
        <f t="shared" si="22"/>
        <v>37.68700086721288</v>
      </c>
      <c r="AR57" t="str">
        <f t="shared" si="31"/>
        <v>Bi85BS</v>
      </c>
    </row>
    <row r="58" spans="1:44" x14ac:dyDescent="0.25">
      <c r="A58" s="1">
        <f t="shared" si="33"/>
        <v>54</v>
      </c>
      <c r="B58" s="26">
        <v>30580</v>
      </c>
      <c r="C58" s="26">
        <v>58042</v>
      </c>
      <c r="D58" s="31">
        <v>-452900.65535925858</v>
      </c>
      <c r="E58" s="31">
        <v>-1268483.1384873954</v>
      </c>
      <c r="G58" s="3" t="s">
        <v>89</v>
      </c>
      <c r="H58" s="4">
        <v>49</v>
      </c>
      <c r="I58" s="17" t="s">
        <v>87</v>
      </c>
      <c r="J58" s="3" t="s">
        <v>19</v>
      </c>
      <c r="K58" s="2">
        <v>4.07</v>
      </c>
      <c r="L58" s="2">
        <v>3.15</v>
      </c>
      <c r="M58" s="2">
        <v>11.43</v>
      </c>
      <c r="N58" s="41">
        <f t="shared" si="7"/>
        <v>1.9826842500000001</v>
      </c>
      <c r="O58" s="35">
        <v>4.3600000000000003</v>
      </c>
      <c r="P58" s="35">
        <v>2.97</v>
      </c>
      <c r="Q58" s="40">
        <v>10.06</v>
      </c>
      <c r="R58" s="58">
        <f t="shared" si="28"/>
        <v>1.8688638600000005</v>
      </c>
      <c r="S58" s="2">
        <v>4.8600000000000003</v>
      </c>
      <c r="T58" s="37">
        <v>2.29</v>
      </c>
      <c r="U58" s="2">
        <v>11.25</v>
      </c>
      <c r="V58" s="41">
        <f t="shared" si="29"/>
        <v>1.8231407100000003</v>
      </c>
      <c r="W58" s="48">
        <f t="shared" si="8"/>
        <v>4.43</v>
      </c>
      <c r="X58" s="44">
        <f t="shared" si="9"/>
        <v>0.39962482405376171</v>
      </c>
      <c r="Y58" s="48">
        <f t="shared" si="10"/>
        <v>2.8033333333333332</v>
      </c>
      <c r="Z58" s="48">
        <f t="shared" si="11"/>
        <v>0.4535783651513095</v>
      </c>
      <c r="AA58" s="48">
        <f t="shared" si="12"/>
        <v>10.913333333333334</v>
      </c>
      <c r="AB58" s="48">
        <f t="shared" si="13"/>
        <v>0.74446849049058672</v>
      </c>
      <c r="AC58" s="70">
        <f t="shared" si="14"/>
        <v>1.8915629400000002</v>
      </c>
      <c r="AD58" s="70">
        <f t="shared" si="15"/>
        <v>8.2158209958394776E-2</v>
      </c>
      <c r="AE58" s="70">
        <f t="shared" si="16"/>
        <v>0.13293680788368356</v>
      </c>
      <c r="AF58" s="38">
        <f t="shared" si="34"/>
        <v>4.43</v>
      </c>
      <c r="AG58" s="35">
        <f t="shared" si="27"/>
        <v>0.39962482405376171</v>
      </c>
      <c r="AH58" s="38">
        <f>(L58+P58)/2</f>
        <v>3.06</v>
      </c>
      <c r="AI58" s="32">
        <f>STDEV(L58,P58)</f>
        <v>0.12727922061357835</v>
      </c>
      <c r="AJ58" s="38">
        <f>(M58+U58)/2</f>
        <v>11.34</v>
      </c>
      <c r="AK58" s="32">
        <f>STDEV(M58,U58)</f>
        <v>0.12727922061357835</v>
      </c>
      <c r="AL58" s="62">
        <f t="shared" si="18"/>
        <v>1.9870947000000001</v>
      </c>
      <c r="AM58" s="62">
        <f t="shared" si="35"/>
        <v>5.0559399828496748E-2</v>
      </c>
      <c r="AN58">
        <v>7</v>
      </c>
      <c r="AO58" s="38">
        <f t="shared" si="20"/>
        <v>20.923228268889247</v>
      </c>
      <c r="AP58" s="44">
        <f t="shared" si="21"/>
        <v>39.615794858694954</v>
      </c>
      <c r="AQ58" s="38">
        <f t="shared" si="22"/>
        <v>39.460976872415792</v>
      </c>
      <c r="AR58" t="str">
        <f t="shared" si="31"/>
        <v>Bi85BS</v>
      </c>
    </row>
    <row r="59" spans="1:44" x14ac:dyDescent="0.25">
      <c r="A59" s="1">
        <f t="shared" si="33"/>
        <v>55</v>
      </c>
      <c r="B59" s="26">
        <v>44829</v>
      </c>
      <c r="C59" s="26">
        <v>77503</v>
      </c>
      <c r="D59" s="31">
        <v>-437696.09697395429</v>
      </c>
      <c r="E59" s="31">
        <v>-1249759.1805143913</v>
      </c>
      <c r="G59" s="24" t="s">
        <v>90</v>
      </c>
      <c r="H59" s="4">
        <v>50</v>
      </c>
      <c r="I59" s="5" t="s">
        <v>91</v>
      </c>
      <c r="J59" s="24" t="s">
        <v>92</v>
      </c>
      <c r="K59" s="2">
        <v>2.99</v>
      </c>
      <c r="L59" s="2">
        <v>2.71</v>
      </c>
      <c r="M59" s="37">
        <v>12.23</v>
      </c>
      <c r="N59" s="41">
        <f t="shared" si="7"/>
        <v>1.8234490500000005</v>
      </c>
      <c r="O59" s="35">
        <v>3.07</v>
      </c>
      <c r="P59" s="35">
        <v>2.2799999999999998</v>
      </c>
      <c r="Q59" s="35">
        <v>10.91</v>
      </c>
      <c r="R59" s="58">
        <f t="shared" si="28"/>
        <v>1.62906309</v>
      </c>
      <c r="S59" s="2">
        <v>3.05</v>
      </c>
      <c r="T59" s="37">
        <v>4.8</v>
      </c>
      <c r="U59" s="2">
        <v>10.56</v>
      </c>
      <c r="V59" s="41">
        <f t="shared" si="29"/>
        <v>2.2512697200000003</v>
      </c>
      <c r="W59" s="48">
        <f t="shared" si="8"/>
        <v>3.0366666666666666</v>
      </c>
      <c r="X59" s="48">
        <f t="shared" si="9"/>
        <v>4.1633319989322445E-2</v>
      </c>
      <c r="Y59" s="48">
        <f t="shared" si="10"/>
        <v>3.2633333333333332</v>
      </c>
      <c r="Z59" s="44">
        <f t="shared" si="11"/>
        <v>1.348047971451066</v>
      </c>
      <c r="AA59" s="48">
        <f t="shared" si="12"/>
        <v>11.233333333333334</v>
      </c>
      <c r="AB59" s="48">
        <f t="shared" si="13"/>
        <v>0.88070047878568414</v>
      </c>
      <c r="AC59" s="60">
        <f t="shared" si="14"/>
        <v>1.9012606200000002</v>
      </c>
      <c r="AD59" s="60">
        <f t="shared" si="15"/>
        <v>0.31831784889224696</v>
      </c>
      <c r="AE59" s="60">
        <f t="shared" si="16"/>
        <v>0.35212141579285511</v>
      </c>
      <c r="AF59" s="50">
        <f t="shared" si="34"/>
        <v>3.0366666666666666</v>
      </c>
      <c r="AG59" s="52">
        <f t="shared" si="27"/>
        <v>4.1633319989322445E-2</v>
      </c>
      <c r="AH59" s="73">
        <f>(L59+P59)/2</f>
        <v>2.4950000000000001</v>
      </c>
      <c r="AI59" s="74">
        <f>STDEV(L59,P59)</f>
        <v>0.30405591591021552</v>
      </c>
      <c r="AJ59" s="50">
        <f>(Q59+U59)/2</f>
        <v>10.734999999999999</v>
      </c>
      <c r="AK59" s="52">
        <f>STDEV(Q59,U59)</f>
        <v>0.24748737341529137</v>
      </c>
      <c r="AL59" s="41">
        <f t="shared" si="18"/>
        <v>1.6691440050000002</v>
      </c>
      <c r="AM59" s="59">
        <f t="shared" si="35"/>
        <v>8.0165601623689284E-2</v>
      </c>
      <c r="AN59">
        <v>7</v>
      </c>
      <c r="AO59" s="38">
        <f t="shared" si="20"/>
        <v>17.074454879044421</v>
      </c>
      <c r="AP59" s="38">
        <f t="shared" si="21"/>
        <v>38.454064962477574</v>
      </c>
      <c r="AQ59" s="44">
        <f t="shared" si="22"/>
        <v>44.471480158477995</v>
      </c>
      <c r="AR59" t="str">
        <f t="shared" si="31"/>
        <v>Oa34B23</v>
      </c>
    </row>
    <row r="60" spans="1:44" x14ac:dyDescent="0.25">
      <c r="A60" s="1">
        <f t="shared" si="33"/>
        <v>56</v>
      </c>
      <c r="B60" s="26">
        <v>44590</v>
      </c>
      <c r="C60" s="26">
        <v>77435</v>
      </c>
      <c r="D60" s="31">
        <v>-437938.20125102595</v>
      </c>
      <c r="E60" s="31">
        <v>-1249815.1523625059</v>
      </c>
      <c r="G60" s="24" t="s">
        <v>90</v>
      </c>
      <c r="H60" s="4">
        <v>51</v>
      </c>
      <c r="I60" s="5" t="s">
        <v>18</v>
      </c>
      <c r="J60" s="24" t="s">
        <v>93</v>
      </c>
      <c r="K60" s="2">
        <v>3.03</v>
      </c>
      <c r="L60" s="2">
        <v>4.12</v>
      </c>
      <c r="M60" s="37">
        <v>14.4</v>
      </c>
      <c r="N60" s="41">
        <f t="shared" si="7"/>
        <v>2.3399830800000001</v>
      </c>
      <c r="O60" s="35">
        <v>3.07</v>
      </c>
      <c r="P60" s="35">
        <v>3.52</v>
      </c>
      <c r="Q60" s="35">
        <v>12.49</v>
      </c>
      <c r="R60" s="58">
        <f t="shared" si="28"/>
        <v>2.0573127900000001</v>
      </c>
      <c r="S60" s="2">
        <v>3.16</v>
      </c>
      <c r="T60" s="2">
        <v>3.93</v>
      </c>
      <c r="U60" s="2">
        <v>11.37</v>
      </c>
      <c r="V60" s="41">
        <f t="shared" si="29"/>
        <v>2.0937897899999998</v>
      </c>
      <c r="W60" s="66">
        <f t="shared" si="8"/>
        <v>3.0866666666666664</v>
      </c>
      <c r="X60" s="66">
        <f t="shared" si="9"/>
        <v>6.6583281184794119E-2</v>
      </c>
      <c r="Y60" s="66">
        <f t="shared" si="10"/>
        <v>3.8566666666666669</v>
      </c>
      <c r="Z60" s="66">
        <f t="shared" si="11"/>
        <v>0.30664855018951803</v>
      </c>
      <c r="AA60" s="66">
        <f t="shared" si="12"/>
        <v>12.753333333333332</v>
      </c>
      <c r="AB60" s="66">
        <f t="shared" si="13"/>
        <v>1.5320683187551836</v>
      </c>
      <c r="AC60" s="60">
        <f t="shared" si="14"/>
        <v>2.1636952200000001</v>
      </c>
      <c r="AD60" s="60">
        <f t="shared" si="15"/>
        <v>0.1537553253379691</v>
      </c>
      <c r="AE60" s="60">
        <f t="shared" si="16"/>
        <v>0.13223116634203419</v>
      </c>
      <c r="AF60" s="50">
        <f t="shared" si="34"/>
        <v>3.0866666666666664</v>
      </c>
      <c r="AG60" s="52">
        <f t="shared" si="27"/>
        <v>6.6583281184794119E-2</v>
      </c>
      <c r="AH60" s="50">
        <f>(L60+P60+T60)/3</f>
        <v>3.8566666666666669</v>
      </c>
      <c r="AI60" s="52">
        <f>STDEV(L60,P60,T60)</f>
        <v>0.30664855018951803</v>
      </c>
      <c r="AJ60" s="50">
        <f>(Q60+U60)/2</f>
        <v>11.93</v>
      </c>
      <c r="AK60" s="52">
        <f>STDEV(Q60,U60)</f>
        <v>0.79195959492893386</v>
      </c>
      <c r="AL60" s="41">
        <f t="shared" si="18"/>
        <v>2.1067641900000003</v>
      </c>
      <c r="AM60" s="59">
        <f t="shared" si="35"/>
        <v>9.6234468293716915E-2</v>
      </c>
      <c r="AN60">
        <v>8</v>
      </c>
      <c r="AO60" s="38">
        <f t="shared" si="20"/>
        <v>13.750463453624581</v>
      </c>
      <c r="AP60" s="44">
        <f t="shared" si="21"/>
        <v>47.093578137950018</v>
      </c>
      <c r="AQ60" s="38">
        <f t="shared" si="22"/>
        <v>39.155958408425377</v>
      </c>
      <c r="AR60" t="str">
        <f t="shared" si="31"/>
        <v>Ci87BS</v>
      </c>
    </row>
    <row r="61" spans="1:44" x14ac:dyDescent="0.25">
      <c r="A61" s="1">
        <f t="shared" si="33"/>
        <v>57</v>
      </c>
      <c r="B61" s="26">
        <v>44353</v>
      </c>
      <c r="C61" s="26">
        <v>77227</v>
      </c>
      <c r="D61" s="31">
        <v>-438185.30467901367</v>
      </c>
      <c r="E61" s="31">
        <v>-1250011.0515466868</v>
      </c>
      <c r="G61" s="24" t="s">
        <v>90</v>
      </c>
      <c r="H61" s="4">
        <v>52</v>
      </c>
      <c r="I61" s="17" t="s">
        <v>18</v>
      </c>
      <c r="J61" s="24" t="s">
        <v>94</v>
      </c>
      <c r="K61" s="2">
        <v>2.52</v>
      </c>
      <c r="L61" s="2">
        <v>3.14</v>
      </c>
      <c r="M61" s="2">
        <v>14.65</v>
      </c>
      <c r="N61" s="41">
        <f t="shared" si="7"/>
        <v>2.0572944300000002</v>
      </c>
      <c r="O61" s="35">
        <v>2.42</v>
      </c>
      <c r="P61" s="40">
        <v>4.59</v>
      </c>
      <c r="Q61" s="35">
        <v>14.05</v>
      </c>
      <c r="R61" s="58">
        <f t="shared" si="28"/>
        <v>2.37944223</v>
      </c>
      <c r="S61" s="2">
        <v>2.54</v>
      </c>
      <c r="T61" s="2">
        <v>3.6</v>
      </c>
      <c r="U61" s="2">
        <v>15.04</v>
      </c>
      <c r="V61" s="41">
        <f t="shared" si="29"/>
        <v>2.2044765600000003</v>
      </c>
      <c r="W61" s="66">
        <f t="shared" si="8"/>
        <v>2.4933333333333332</v>
      </c>
      <c r="X61" s="66">
        <f t="shared" si="9"/>
        <v>6.4291005073286417E-2</v>
      </c>
      <c r="Y61" s="66">
        <f t="shared" si="10"/>
        <v>3.7766666666666668</v>
      </c>
      <c r="Z61" s="66">
        <f t="shared" si="11"/>
        <v>0.74096783555923018</v>
      </c>
      <c r="AA61" s="66">
        <f t="shared" si="12"/>
        <v>14.58</v>
      </c>
      <c r="AB61" s="66">
        <f t="shared" si="13"/>
        <v>0.49869830559166656</v>
      </c>
      <c r="AC61" s="60">
        <f t="shared" si="14"/>
        <v>2.21373774</v>
      </c>
      <c r="AD61" s="60">
        <f t="shared" si="15"/>
        <v>0.16127345830127865</v>
      </c>
      <c r="AE61" s="60">
        <f t="shared" si="16"/>
        <v>0.19380634932136903</v>
      </c>
      <c r="AF61" s="50">
        <f t="shared" si="34"/>
        <v>2.4933333333333332</v>
      </c>
      <c r="AG61" s="52">
        <f t="shared" si="27"/>
        <v>6.4291005073286417E-2</v>
      </c>
      <c r="AH61" s="75">
        <f>(L61+T61)/2</f>
        <v>3.37</v>
      </c>
      <c r="AI61" s="76">
        <f>STDEV(L61,T61)</f>
        <v>0.32526911934581182</v>
      </c>
      <c r="AJ61" s="50">
        <f>(M61+Q61+U61)/3</f>
        <v>14.58</v>
      </c>
      <c r="AK61" s="52">
        <f>STDEV(M61,Q61,U61)</f>
        <v>0.49869830559166656</v>
      </c>
      <c r="AL61" s="41">
        <f t="shared" si="18"/>
        <v>2.1091203000000003</v>
      </c>
      <c r="AM61" s="59">
        <f t="shared" si="35"/>
        <v>9.0705188061490152E-2</v>
      </c>
      <c r="AN61">
        <v>8</v>
      </c>
      <c r="AO61" s="38">
        <f t="shared" si="20"/>
        <v>11.094877802845099</v>
      </c>
      <c r="AP61" s="38">
        <f t="shared" si="21"/>
        <v>41.104944084981774</v>
      </c>
      <c r="AQ61" s="44">
        <f t="shared" si="22"/>
        <v>47.800178112173114</v>
      </c>
      <c r="AR61" t="str">
        <f t="shared" si="31"/>
        <v>Ci87BS</v>
      </c>
    </row>
    <row r="62" spans="1:44" x14ac:dyDescent="0.25">
      <c r="A62" s="1">
        <f t="shared" si="33"/>
        <v>58</v>
      </c>
      <c r="B62" s="26">
        <v>44023</v>
      </c>
      <c r="C62" s="26">
        <v>77056</v>
      </c>
      <c r="D62" s="31">
        <v>-438523.4442320235</v>
      </c>
      <c r="E62" s="31">
        <v>-1250165.3479634926</v>
      </c>
      <c r="G62" s="24" t="s">
        <v>90</v>
      </c>
      <c r="H62" s="4">
        <v>53</v>
      </c>
      <c r="I62" s="5" t="s">
        <v>66</v>
      </c>
      <c r="J62" s="24" t="s">
        <v>95</v>
      </c>
      <c r="K62" s="2">
        <v>2.85</v>
      </c>
      <c r="L62" s="2">
        <v>5.08</v>
      </c>
      <c r="M62" s="2">
        <v>16.75</v>
      </c>
      <c r="N62" s="41">
        <f t="shared" si="7"/>
        <v>2.7325509300000004</v>
      </c>
      <c r="O62" s="35">
        <v>3.13</v>
      </c>
      <c r="P62" s="40">
        <v>2.62</v>
      </c>
      <c r="Q62" s="35">
        <v>16.28</v>
      </c>
      <c r="R62" s="58">
        <f t="shared" si="28"/>
        <v>2.0934806400000001</v>
      </c>
      <c r="S62" s="2">
        <v>2.97</v>
      </c>
      <c r="T62" s="2">
        <v>6.65</v>
      </c>
      <c r="U62" s="37">
        <v>13.08</v>
      </c>
      <c r="V62" s="41">
        <f t="shared" si="29"/>
        <v>2.8939356000000003</v>
      </c>
      <c r="W62" s="48">
        <f t="shared" si="8"/>
        <v>2.9833333333333338</v>
      </c>
      <c r="X62" s="48">
        <f t="shared" si="9"/>
        <v>0.14047538337136972</v>
      </c>
      <c r="Y62" s="48">
        <f t="shared" si="10"/>
        <v>4.7833333333333341</v>
      </c>
      <c r="Z62" s="44">
        <f t="shared" si="11"/>
        <v>2.0313132041448783</v>
      </c>
      <c r="AA62" s="48">
        <f t="shared" si="12"/>
        <v>15.37</v>
      </c>
      <c r="AB62" s="44">
        <f t="shared" si="13"/>
        <v>1.9970728579598787</v>
      </c>
      <c r="AC62" s="60">
        <f t="shared" si="14"/>
        <v>2.5733223900000004</v>
      </c>
      <c r="AD62" s="60">
        <f t="shared" si="15"/>
        <v>0.42331705813733744</v>
      </c>
      <c r="AE62" s="60">
        <f t="shared" si="16"/>
        <v>0.54066616907235354</v>
      </c>
      <c r="AF62" s="38">
        <f t="shared" si="34"/>
        <v>2.9833333333333338</v>
      </c>
      <c r="AG62" s="32">
        <f t="shared" si="27"/>
        <v>0.14047538337136972</v>
      </c>
      <c r="AH62" s="42">
        <f>(L62+T62)/2</f>
        <v>5.8650000000000002</v>
      </c>
      <c r="AI62" s="40">
        <f>STDEV(L62,T62)</f>
        <v>1.1101576464628797</v>
      </c>
      <c r="AJ62" s="38">
        <f>(M62+Q62)/2</f>
        <v>16.515000000000001</v>
      </c>
      <c r="AK62" s="32">
        <f>STDEV(M62,Q62)</f>
        <v>0.33234018715767655</v>
      </c>
      <c r="AL62" s="41">
        <f t="shared" si="18"/>
        <v>2.9307609450000003</v>
      </c>
      <c r="AM62" s="59">
        <f t="shared" si="35"/>
        <v>0.28682094074764292</v>
      </c>
      <c r="AN62">
        <v>7</v>
      </c>
      <c r="AO62" s="38">
        <f t="shared" si="20"/>
        <v>9.5535529937260026</v>
      </c>
      <c r="AP62" s="44">
        <f t="shared" si="21"/>
        <v>51.481730114292894</v>
      </c>
      <c r="AQ62" s="38">
        <f t="shared" si="22"/>
        <v>38.964716891981098</v>
      </c>
      <c r="AR62" t="str">
        <f t="shared" si="31"/>
        <v>Bi84BS</v>
      </c>
    </row>
    <row r="63" spans="1:44" x14ac:dyDescent="0.25">
      <c r="A63" s="1">
        <f t="shared" si="33"/>
        <v>59</v>
      </c>
      <c r="B63" s="26">
        <v>43021</v>
      </c>
      <c r="C63" s="26">
        <v>76907</v>
      </c>
      <c r="D63" s="31">
        <v>-439531.65376657585</v>
      </c>
      <c r="E63" s="31">
        <v>-1250264.084870249</v>
      </c>
      <c r="G63" s="24" t="s">
        <v>90</v>
      </c>
      <c r="H63" s="4">
        <v>54</v>
      </c>
      <c r="I63" s="17" t="s">
        <v>66</v>
      </c>
      <c r="J63" s="24" t="s">
        <v>96</v>
      </c>
      <c r="K63" s="2">
        <v>2.4900000000000002</v>
      </c>
      <c r="L63" s="37">
        <v>5.47</v>
      </c>
      <c r="M63" s="2">
        <v>15.17</v>
      </c>
      <c r="N63" s="41">
        <f t="shared" si="7"/>
        <v>2.68984179</v>
      </c>
      <c r="O63" s="35">
        <v>2.77</v>
      </c>
      <c r="P63" s="35">
        <v>3.69</v>
      </c>
      <c r="Q63" s="40">
        <v>18.54</v>
      </c>
      <c r="R63" s="58">
        <f t="shared" si="28"/>
        <v>2.4912300600000004</v>
      </c>
      <c r="S63" s="2">
        <v>2.54</v>
      </c>
      <c r="T63" s="2">
        <v>3.89</v>
      </c>
      <c r="U63" s="2">
        <v>15.65</v>
      </c>
      <c r="V63" s="41">
        <f t="shared" si="29"/>
        <v>2.3212604700000004</v>
      </c>
      <c r="W63" s="48">
        <f t="shared" si="8"/>
        <v>2.6</v>
      </c>
      <c r="X63" s="44">
        <f t="shared" si="9"/>
        <v>0.14933184523068072</v>
      </c>
      <c r="Y63" s="48">
        <f t="shared" si="10"/>
        <v>4.3500000000000005</v>
      </c>
      <c r="Z63" s="44">
        <f t="shared" si="11"/>
        <v>0.97508973945990929</v>
      </c>
      <c r="AA63" s="48">
        <f t="shared" si="12"/>
        <v>16.453333333333333</v>
      </c>
      <c r="AB63" s="44">
        <f t="shared" si="13"/>
        <v>1.8229737610106547</v>
      </c>
      <c r="AC63" s="60">
        <f t="shared" si="14"/>
        <v>2.5007774400000002</v>
      </c>
      <c r="AD63" s="60">
        <f t="shared" si="15"/>
        <v>0.18447604644474536</v>
      </c>
      <c r="AE63" s="60">
        <f t="shared" si="16"/>
        <v>0.28108786031281519</v>
      </c>
      <c r="AF63" s="38">
        <f t="shared" si="34"/>
        <v>2.6</v>
      </c>
      <c r="AG63" s="35">
        <f t="shared" si="27"/>
        <v>0.14933184523068072</v>
      </c>
      <c r="AH63" s="38">
        <f>(P63+T63)/2</f>
        <v>3.79</v>
      </c>
      <c r="AI63" s="32">
        <f>STDEV(P63,T63)</f>
        <v>0.14142135623730964</v>
      </c>
      <c r="AJ63" s="38">
        <f>(M63+U63)/2</f>
        <v>15.41</v>
      </c>
      <c r="AK63" s="32">
        <f>STDEV(M63,U63)</f>
        <v>0.33941125496954311</v>
      </c>
      <c r="AL63" s="41">
        <f t="shared" si="18"/>
        <v>2.2845707100000006</v>
      </c>
      <c r="AM63" s="59">
        <f t="shared" si="35"/>
        <v>4.5506509869863716E-2</v>
      </c>
      <c r="AN63">
        <v>7</v>
      </c>
      <c r="AO63" s="38">
        <f t="shared" si="20"/>
        <v>10.681008862273295</v>
      </c>
      <c r="AP63" s="38">
        <f t="shared" si="21"/>
        <v>42.677612723136058</v>
      </c>
      <c r="AQ63" s="44">
        <f t="shared" si="22"/>
        <v>46.641378414590626</v>
      </c>
      <c r="AR63" t="str">
        <f t="shared" si="31"/>
        <v>Bi84BS</v>
      </c>
    </row>
    <row r="64" spans="1:44" x14ac:dyDescent="0.25">
      <c r="A64" s="1">
        <f t="shared" si="33"/>
        <v>60</v>
      </c>
      <c r="B64" s="26">
        <v>42967</v>
      </c>
      <c r="C64" s="26">
        <v>76570</v>
      </c>
      <c r="D64" s="31">
        <v>-439602.4303341505</v>
      </c>
      <c r="E64" s="31">
        <v>-1250597.969157489</v>
      </c>
      <c r="G64" s="24" t="s">
        <v>97</v>
      </c>
      <c r="H64" s="4">
        <v>55</v>
      </c>
      <c r="I64" s="5" t="s">
        <v>73</v>
      </c>
      <c r="J64" s="24" t="s">
        <v>98</v>
      </c>
      <c r="K64" s="2">
        <v>1.82</v>
      </c>
      <c r="L64" s="2">
        <v>3.63</v>
      </c>
      <c r="M64" s="2">
        <v>12.28</v>
      </c>
      <c r="N64" s="41">
        <f t="shared" si="7"/>
        <v>1.9537750800000002</v>
      </c>
      <c r="O64" s="35">
        <v>1.75</v>
      </c>
      <c r="P64" s="35">
        <v>3.51</v>
      </c>
      <c r="Q64" s="35">
        <v>12.06</v>
      </c>
      <c r="R64" s="58">
        <f t="shared" si="28"/>
        <v>1.9011223799999999</v>
      </c>
      <c r="S64" s="2">
        <v>2.15</v>
      </c>
      <c r="T64" s="37">
        <v>2.17</v>
      </c>
      <c r="U64" s="37">
        <v>15.11</v>
      </c>
      <c r="V64" s="41">
        <f t="shared" si="29"/>
        <v>1.8048384900000001</v>
      </c>
      <c r="W64" s="48">
        <f t="shared" si="8"/>
        <v>1.906666666666667</v>
      </c>
      <c r="X64" s="44">
        <f t="shared" si="9"/>
        <v>0.21361959960016147</v>
      </c>
      <c r="Y64" s="48">
        <f t="shared" si="10"/>
        <v>3.1033333333333331</v>
      </c>
      <c r="Z64" s="48">
        <f t="shared" si="11"/>
        <v>0.81051424005586503</v>
      </c>
      <c r="AA64" s="48">
        <f t="shared" si="12"/>
        <v>13.15</v>
      </c>
      <c r="AB64" s="44">
        <f t="shared" si="13"/>
        <v>1.7009703113223211</v>
      </c>
      <c r="AC64" s="60">
        <f t="shared" si="14"/>
        <v>1.8865786500000001</v>
      </c>
      <c r="AD64" s="60">
        <f t="shared" si="15"/>
        <v>7.5525936087821557E-2</v>
      </c>
      <c r="AE64" s="60">
        <f t="shared" si="16"/>
        <v>0.24023317722160795</v>
      </c>
      <c r="AF64" s="38">
        <f t="shared" si="34"/>
        <v>1.906666666666667</v>
      </c>
      <c r="AG64" s="35">
        <f t="shared" si="27"/>
        <v>0.21361959960016147</v>
      </c>
      <c r="AH64" s="38">
        <f>(L64+P64)/2</f>
        <v>3.57</v>
      </c>
      <c r="AI64" s="32">
        <f>STDEV(L64,P64)</f>
        <v>8.4852813742385777E-2</v>
      </c>
      <c r="AJ64" s="38">
        <f>(M64+Q64)/2</f>
        <v>12.17</v>
      </c>
      <c r="AK64" s="32">
        <f>STDEV(M64,Q64)</f>
        <v>0.15556349186103965</v>
      </c>
      <c r="AL64" s="41">
        <f t="shared" si="18"/>
        <v>1.93886739</v>
      </c>
      <c r="AM64" s="59">
        <f t="shared" si="35"/>
        <v>3.1530235517931035E-2</v>
      </c>
      <c r="AN64">
        <v>7</v>
      </c>
      <c r="AO64" s="38">
        <f t="shared" si="20"/>
        <v>9.2293305319865127</v>
      </c>
      <c r="AP64" s="44">
        <f t="shared" si="21"/>
        <v>47.368062650225916</v>
      </c>
      <c r="AQ64" s="38">
        <f t="shared" si="22"/>
        <v>43.402606817787579</v>
      </c>
      <c r="AR64" t="str">
        <f t="shared" si="31"/>
        <v>Ca29B23</v>
      </c>
    </row>
    <row r="65" spans="1:44" x14ac:dyDescent="0.25">
      <c r="A65" s="1">
        <f t="shared" si="33"/>
        <v>61</v>
      </c>
      <c r="B65" s="26">
        <v>67527</v>
      </c>
      <c r="C65" s="26">
        <v>85424</v>
      </c>
      <c r="D65" s="31">
        <v>-414629.42523502233</v>
      </c>
      <c r="E65" s="31">
        <v>-1242981.5921323092</v>
      </c>
      <c r="G65" s="3" t="s">
        <v>99</v>
      </c>
      <c r="H65" s="4">
        <v>56</v>
      </c>
      <c r="I65" s="17" t="s">
        <v>56</v>
      </c>
      <c r="J65" s="3" t="s">
        <v>36</v>
      </c>
      <c r="K65" s="2">
        <v>3.52</v>
      </c>
      <c r="L65" s="2">
        <v>2.57</v>
      </c>
      <c r="M65" s="2">
        <v>7.93</v>
      </c>
      <c r="N65" s="41">
        <f t="shared" si="7"/>
        <v>1.5398426700000001</v>
      </c>
      <c r="O65" s="35">
        <v>3.45</v>
      </c>
      <c r="P65" s="35">
        <v>1.75</v>
      </c>
      <c r="Q65" s="35">
        <v>8.2100000000000009</v>
      </c>
      <c r="R65" s="58">
        <f t="shared" si="28"/>
        <v>1.34168427</v>
      </c>
      <c r="S65" s="2">
        <v>3.35</v>
      </c>
      <c r="T65" s="2">
        <v>1.23</v>
      </c>
      <c r="U65" s="37">
        <v>7.03</v>
      </c>
      <c r="V65" s="41">
        <f t="shared" si="29"/>
        <v>1.1169324900000002</v>
      </c>
      <c r="W65" s="66">
        <f t="shared" si="8"/>
        <v>3.44</v>
      </c>
      <c r="X65" s="66">
        <f t="shared" si="9"/>
        <v>8.5440037453175285E-2</v>
      </c>
      <c r="Y65" s="66">
        <f t="shared" si="10"/>
        <v>1.8500000000000003</v>
      </c>
      <c r="Z65" s="66">
        <f t="shared" si="11"/>
        <v>0.67557383016217976</v>
      </c>
      <c r="AA65" s="66">
        <f t="shared" si="12"/>
        <v>7.7233333333333336</v>
      </c>
      <c r="AB65" s="66">
        <f t="shared" si="13"/>
        <v>0.61654953842601612</v>
      </c>
      <c r="AC65" s="60">
        <f t="shared" si="14"/>
        <v>1.3328198100000002</v>
      </c>
      <c r="AD65" s="60">
        <f t="shared" si="15"/>
        <v>0.21159439755160594</v>
      </c>
      <c r="AE65" s="60">
        <f t="shared" si="16"/>
        <v>0.17912755983385317</v>
      </c>
      <c r="AF65" s="50">
        <f t="shared" si="34"/>
        <v>3.44</v>
      </c>
      <c r="AG65" s="52">
        <f t="shared" si="27"/>
        <v>8.5440037453175285E-2</v>
      </c>
      <c r="AH65" s="73">
        <f>(L65+P65+T65)/3</f>
        <v>1.8500000000000003</v>
      </c>
      <c r="AI65" s="74">
        <f>STDEV(L65,P65,T65)</f>
        <v>0.67557383016217976</v>
      </c>
      <c r="AJ65" s="50">
        <f>(M65+Q65)/2</f>
        <v>8.07</v>
      </c>
      <c r="AK65" s="52">
        <f>STDEV(M65,Q65)</f>
        <v>0.1979898987322341</v>
      </c>
      <c r="AL65" s="41">
        <f t="shared" si="18"/>
        <v>1.3567907700000004</v>
      </c>
      <c r="AM65" s="59">
        <f t="shared" si="35"/>
        <v>0.17451812384735935</v>
      </c>
      <c r="AN65">
        <v>8</v>
      </c>
      <c r="AO65" s="38">
        <f t="shared" si="20"/>
        <v>23.795185458108616</v>
      </c>
      <c r="AP65" s="38">
        <f t="shared" si="21"/>
        <v>35.077154895444934</v>
      </c>
      <c r="AQ65" s="44">
        <f t="shared" si="22"/>
        <v>41.127659646446432</v>
      </c>
      <c r="AR65" t="str">
        <f t="shared" ref="AR65" si="36">I65</f>
        <v>gr23</v>
      </c>
    </row>
    <row r="66" spans="1:44" x14ac:dyDescent="0.25">
      <c r="A66" s="1">
        <f t="shared" si="33"/>
        <v>62</v>
      </c>
      <c r="B66" s="26">
        <v>11708</v>
      </c>
      <c r="C66" s="26">
        <v>46125</v>
      </c>
      <c r="D66" s="31">
        <v>-472345.04684894113</v>
      </c>
      <c r="E66" s="31">
        <v>-1279439.2596933628</v>
      </c>
      <c r="G66" s="3" t="s">
        <v>100</v>
      </c>
      <c r="H66" s="4">
        <v>58</v>
      </c>
      <c r="I66" s="5" t="s">
        <v>51</v>
      </c>
      <c r="J66" s="3" t="s">
        <v>52</v>
      </c>
      <c r="K66" s="2">
        <v>2.11</v>
      </c>
      <c r="L66" s="37">
        <v>3.53</v>
      </c>
      <c r="M66" s="37">
        <v>9.48</v>
      </c>
      <c r="N66" s="41">
        <f t="shared" si="7"/>
        <v>1.76165496</v>
      </c>
      <c r="O66" s="35">
        <v>2.0099999999999998</v>
      </c>
      <c r="P66" s="35">
        <v>2.31</v>
      </c>
      <c r="Q66" s="35">
        <v>12.07</v>
      </c>
      <c r="R66" s="58">
        <f t="shared" si="28"/>
        <v>1.6175081700000002</v>
      </c>
      <c r="S66" s="2">
        <v>2.2200000000000002</v>
      </c>
      <c r="T66" s="2">
        <v>2.61</v>
      </c>
      <c r="U66" s="2">
        <v>11.47</v>
      </c>
      <c r="V66" s="41">
        <f t="shared" si="29"/>
        <v>1.6729056900000003</v>
      </c>
      <c r="W66" s="66">
        <f t="shared" si="8"/>
        <v>2.1133333333333333</v>
      </c>
      <c r="X66" s="66">
        <f t="shared" si="9"/>
        <v>0.10503967504392508</v>
      </c>
      <c r="Y66" s="66">
        <f t="shared" si="10"/>
        <v>2.8166666666666664</v>
      </c>
      <c r="Z66" s="66">
        <f t="shared" si="11"/>
        <v>0.63571482075954</v>
      </c>
      <c r="AA66" s="66">
        <f t="shared" si="12"/>
        <v>11.006666666666668</v>
      </c>
      <c r="AB66" s="66">
        <f t="shared" si="13"/>
        <v>1.3557408798635791</v>
      </c>
      <c r="AC66" s="60">
        <f t="shared" si="14"/>
        <v>1.68402294</v>
      </c>
      <c r="AD66" s="60">
        <f t="shared" si="15"/>
        <v>7.2713610847611465E-2</v>
      </c>
      <c r="AE66" s="60">
        <f t="shared" si="16"/>
        <v>0.1887622659456907</v>
      </c>
      <c r="AF66" s="50">
        <f t="shared" si="34"/>
        <v>2.1133333333333333</v>
      </c>
      <c r="AG66" s="52">
        <f t="shared" si="27"/>
        <v>0.10503967504392508</v>
      </c>
      <c r="AH66" s="50">
        <f>(P66+T66)/2</f>
        <v>2.46</v>
      </c>
      <c r="AI66" s="52">
        <f>STDEV(P66,T66)</f>
        <v>0.21213203435596414</v>
      </c>
      <c r="AJ66" s="50">
        <f>(Q66+U66)/2</f>
        <v>11.77</v>
      </c>
      <c r="AK66" s="52">
        <f>STDEV(Q66,U66)</f>
        <v>0.42426406871192823</v>
      </c>
      <c r="AL66" s="41">
        <f t="shared" si="18"/>
        <v>1.6450505100000001</v>
      </c>
      <c r="AM66" s="59">
        <f t="shared" si="35"/>
        <v>6.2737137185886929E-2</v>
      </c>
      <c r="AN66">
        <v>8</v>
      </c>
      <c r="AO66" s="38">
        <f t="shared" si="20"/>
        <v>12.05680669343095</v>
      </c>
      <c r="AP66" s="38">
        <f t="shared" si="21"/>
        <v>38.469928804800041</v>
      </c>
      <c r="AQ66" s="44">
        <f t="shared" si="22"/>
        <v>49.473264501769002</v>
      </c>
      <c r="AR66" t="str">
        <f>I66</f>
        <v>Oc0Pt</v>
      </c>
    </row>
    <row r="67" spans="1:44" x14ac:dyDescent="0.25">
      <c r="W67" s="71"/>
      <c r="X67" s="71">
        <v>36</v>
      </c>
      <c r="Y67" s="71"/>
      <c r="Z67" s="71">
        <v>28</v>
      </c>
      <c r="AA67" s="71"/>
      <c r="AB67" s="71">
        <v>27</v>
      </c>
      <c r="AG67" s="71">
        <v>22</v>
      </c>
      <c r="AH67" s="72"/>
      <c r="AI67" s="71">
        <v>8</v>
      </c>
      <c r="AJ67" s="72"/>
      <c r="AK67" s="71">
        <v>6</v>
      </c>
      <c r="AO67" s="45">
        <v>2</v>
      </c>
      <c r="AP67" s="45">
        <v>26</v>
      </c>
      <c r="AQ67" s="45">
        <v>34</v>
      </c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86" zoomScaleNormal="86" workbookViewId="0">
      <selection activeCell="A9" sqref="A9"/>
    </sheetView>
  </sheetViews>
  <sheetFormatPr defaultRowHeight="15" x14ac:dyDescent="0.25"/>
  <cols>
    <col min="1" max="1" width="193.28515625" style="68" customWidth="1"/>
    <col min="2" max="2" width="13.42578125" customWidth="1"/>
  </cols>
  <sheetData>
    <row r="1" spans="1:1" x14ac:dyDescent="0.25">
      <c r="A1" s="68" t="s">
        <v>102</v>
      </c>
    </row>
    <row r="2" spans="1:1" x14ac:dyDescent="0.25">
      <c r="A2" s="68" t="s">
        <v>103</v>
      </c>
    </row>
    <row r="3" spans="1:1" x14ac:dyDescent="0.25">
      <c r="A3" s="68" t="s">
        <v>137</v>
      </c>
    </row>
    <row r="4" spans="1:1" x14ac:dyDescent="0.25">
      <c r="A4" s="68" t="s">
        <v>104</v>
      </c>
    </row>
    <row r="5" spans="1:1" x14ac:dyDescent="0.25">
      <c r="A5" s="68" t="s">
        <v>105</v>
      </c>
    </row>
    <row r="6" spans="1:1" x14ac:dyDescent="0.25">
      <c r="A6" s="68" t="s">
        <v>106</v>
      </c>
    </row>
    <row r="7" spans="1:1" ht="15.75" x14ac:dyDescent="0.25">
      <c r="A7" s="68" t="s">
        <v>136</v>
      </c>
    </row>
    <row r="8" spans="1:1" x14ac:dyDescent="0.25">
      <c r="A8" s="68" t="s">
        <v>132</v>
      </c>
    </row>
    <row r="9" spans="1:1" x14ac:dyDescent="0.25">
      <c r="A9" s="68" t="s">
        <v>144</v>
      </c>
    </row>
    <row r="10" spans="1:1" x14ac:dyDescent="0.25">
      <c r="A10" s="68" t="s">
        <v>133</v>
      </c>
    </row>
    <row r="11" spans="1:1" x14ac:dyDescent="0.25">
      <c r="A11" s="68" t="s">
        <v>134</v>
      </c>
    </row>
    <row r="12" spans="1:1" x14ac:dyDescent="0.25">
      <c r="A12" s="68" t="s">
        <v>143</v>
      </c>
    </row>
    <row r="13" spans="1:1" x14ac:dyDescent="0.25">
      <c r="A13" s="68" t="s">
        <v>135</v>
      </c>
    </row>
    <row r="14" spans="1:1" x14ac:dyDescent="0.25">
      <c r="A14" s="69" t="s">
        <v>138</v>
      </c>
    </row>
    <row r="15" spans="1:1" x14ac:dyDescent="0.25">
      <c r="A15" s="68" t="s">
        <v>139</v>
      </c>
    </row>
    <row r="16" spans="1:1" x14ac:dyDescent="0.25">
      <c r="A16" s="68" t="s">
        <v>140</v>
      </c>
    </row>
    <row r="17" spans="1:1" x14ac:dyDescent="0.25">
      <c r="A17" s="68" t="s">
        <v>141</v>
      </c>
    </row>
    <row r="18" spans="1:1" x14ac:dyDescent="0.25">
      <c r="A18" s="68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mm280a</cp:lastModifiedBy>
  <dcterms:created xsi:type="dcterms:W3CDTF">2016-07-24T19:18:09Z</dcterms:created>
  <dcterms:modified xsi:type="dcterms:W3CDTF">2017-07-03T10:32:14Z</dcterms:modified>
</cp:coreProperties>
</file>